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ondamakio/Desktop/"/>
    </mc:Choice>
  </mc:AlternateContent>
  <xr:revisionPtr revIDLastSave="0" documentId="13_ncr:1_{8107F570-06C9-4842-BEFC-57790D30BED4}" xr6:coauthVersionLast="47" xr6:coauthVersionMax="47" xr10:uidLastSave="{00000000-0000-0000-0000-000000000000}"/>
  <bookViews>
    <workbookView xWindow="-1280" yWindow="7680" windowWidth="30120" windowHeight="17500" activeTab="1" xr2:uid="{E108BA76-3247-104B-B293-D91F6922FA01}"/>
  </bookViews>
  <sheets>
    <sheet name="Sheet1" sheetId="1" r:id="rId1"/>
    <sheet name="まとめ" sheetId="3" r:id="rId2"/>
    <sheet name="Sheet2" sheetId="2" r:id="rId3"/>
  </sheets>
  <definedNames>
    <definedName name="_xlnm.Print_Area" localSheetId="0">Sheet1!$A$3:$O$54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2" l="1"/>
  <c r="D43" i="2"/>
  <c r="E41" i="2"/>
  <c r="D41" i="2"/>
  <c r="E39" i="2"/>
  <c r="D39" i="2"/>
  <c r="E37" i="2"/>
  <c r="D37" i="2"/>
  <c r="E35" i="2"/>
  <c r="D35" i="2"/>
  <c r="E33" i="2"/>
  <c r="D33" i="2"/>
  <c r="E31" i="2"/>
  <c r="D31" i="2"/>
  <c r="E29" i="2"/>
  <c r="D29" i="2"/>
  <c r="E27" i="2"/>
  <c r="D27" i="2"/>
  <c r="E25" i="2"/>
  <c r="D25" i="2"/>
  <c r="E23" i="2"/>
  <c r="D23" i="2"/>
  <c r="E21" i="2"/>
  <c r="D21" i="2"/>
  <c r="E19" i="2"/>
  <c r="D19" i="2"/>
  <c r="E17" i="2"/>
  <c r="D17" i="2"/>
  <c r="E15" i="2"/>
  <c r="D15" i="2"/>
  <c r="E13" i="2"/>
  <c r="D13" i="2"/>
  <c r="E11" i="2"/>
  <c r="D11" i="2"/>
  <c r="E9" i="2"/>
  <c r="D9" i="2"/>
  <c r="E7" i="2"/>
  <c r="D7" i="2"/>
  <c r="E5" i="2"/>
  <c r="D5" i="2"/>
  <c r="E3" i="2"/>
  <c r="D3" i="2"/>
  <c r="C4" i="2"/>
  <c r="C6" i="2" s="1"/>
  <c r="C8" i="2" s="1"/>
  <c r="C10" i="2" s="1"/>
  <c r="C12" i="2" s="1"/>
  <c r="C14" i="2" s="1"/>
  <c r="C16" i="2" s="1"/>
  <c r="C18" i="2" s="1"/>
  <c r="C20" i="2" s="1"/>
  <c r="C22" i="2" s="1"/>
  <c r="C24" i="2" s="1"/>
  <c r="C26" i="2" s="1"/>
  <c r="C28" i="2" s="1"/>
  <c r="C30" i="2" s="1"/>
  <c r="C32" i="2" s="1"/>
  <c r="C34" i="2" s="1"/>
  <c r="C36" i="2" s="1"/>
  <c r="C38" i="2" s="1"/>
  <c r="C40" i="2" s="1"/>
  <c r="C42" i="2" s="1"/>
  <c r="C44" i="2" s="1"/>
  <c r="L53" i="1"/>
  <c r="M53" i="1" s="1"/>
  <c r="L52" i="1"/>
  <c r="M52" i="1" s="1"/>
  <c r="L51" i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45" i="1"/>
  <c r="M45" i="1" s="1"/>
  <c r="L44" i="1"/>
  <c r="M44" i="1" s="1"/>
  <c r="L43" i="1"/>
  <c r="M43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3" i="1"/>
  <c r="M33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N18" i="1" s="1"/>
  <c r="O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C34" i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B34" i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E33" i="1"/>
  <c r="E27" i="1"/>
  <c r="E26" i="1"/>
  <c r="E25" i="1"/>
  <c r="E24" i="1"/>
  <c r="E23" i="1"/>
  <c r="E22" i="1"/>
  <c r="E21" i="1"/>
  <c r="E20" i="1"/>
  <c r="E18" i="1"/>
  <c r="E17" i="1"/>
  <c r="E15" i="1"/>
  <c r="E14" i="1"/>
  <c r="E13" i="1"/>
  <c r="E12" i="1"/>
  <c r="E11" i="1"/>
  <c r="E10" i="1"/>
  <c r="E9" i="1"/>
  <c r="E8" i="1"/>
  <c r="E7" i="1"/>
  <c r="E6" i="1"/>
  <c r="E5" i="1"/>
  <c r="C6" i="1"/>
  <c r="C7" i="1" s="1"/>
  <c r="C8" i="1" s="1"/>
  <c r="C9" i="1" s="1"/>
  <c r="C10" i="1" s="1"/>
  <c r="C11" i="1" s="1"/>
  <c r="C12" i="1" s="1"/>
  <c r="C13" i="1" s="1"/>
  <c r="C14" i="1" s="1"/>
  <c r="C15" i="1" s="1"/>
  <c r="C17" i="1" s="1"/>
  <c r="C18" i="1" s="1"/>
  <c r="C20" i="1" s="1"/>
  <c r="C21" i="1" s="1"/>
  <c r="C22" i="1" s="1"/>
  <c r="C23" i="1" s="1"/>
  <c r="C24" i="1" s="1"/>
  <c r="C25" i="1" s="1"/>
  <c r="C26" i="1" s="1"/>
  <c r="C27" i="1" s="1"/>
  <c r="C28" i="1" s="1"/>
  <c r="B6" i="1"/>
  <c r="B7" i="1" s="1"/>
  <c r="B8" i="1" s="1"/>
  <c r="B9" i="1" s="1"/>
  <c r="B10" i="1" s="1"/>
  <c r="B11" i="1" s="1"/>
  <c r="B12" i="1" s="1"/>
  <c r="B13" i="1" s="1"/>
  <c r="B14" i="1" s="1"/>
  <c r="B15" i="1" s="1"/>
  <c r="B17" i="1" s="1"/>
  <c r="B18" i="1" s="1"/>
  <c r="B20" i="1" s="1"/>
  <c r="B21" i="1" s="1"/>
  <c r="B22" i="1" s="1"/>
  <c r="B23" i="1" s="1"/>
  <c r="B24" i="1" s="1"/>
  <c r="B25" i="1" s="1"/>
  <c r="B26" i="1" s="1"/>
  <c r="B27" i="1" s="1"/>
  <c r="B28" i="1" s="1"/>
  <c r="N15" i="1" l="1"/>
  <c r="O15" i="1" s="1"/>
  <c r="D4" i="2"/>
  <c r="D6" i="2" s="1"/>
  <c r="D8" i="2" s="1"/>
  <c r="D10" i="2" s="1"/>
  <c r="D12" i="2" s="1"/>
  <c r="D14" i="2" s="1"/>
  <c r="D16" i="2" s="1"/>
  <c r="D18" i="2" s="1"/>
  <c r="D20" i="2" s="1"/>
  <c r="D22" i="2" s="1"/>
  <c r="D24" i="2" s="1"/>
  <c r="D26" i="2" s="1"/>
  <c r="D28" i="2" s="1"/>
  <c r="D30" i="2" s="1"/>
  <c r="D32" i="2" s="1"/>
  <c r="D34" i="2" s="1"/>
  <c r="D36" i="2" s="1"/>
  <c r="D38" i="2" s="1"/>
  <c r="D40" i="2" s="1"/>
  <c r="D42" i="2" s="1"/>
  <c r="D44" i="2" s="1"/>
</calcChain>
</file>

<file path=xl/sharedStrings.xml><?xml version="1.0" encoding="utf-8"?>
<sst xmlns="http://schemas.openxmlformats.org/spreadsheetml/2006/main" count="166" uniqueCount="81">
  <si>
    <t>Int　 (days)</t>
    <phoneticPr fontId="1"/>
  </si>
  <si>
    <t>1000 m</t>
    <phoneticPr fontId="1"/>
  </si>
  <si>
    <t>4800 m</t>
    <phoneticPr fontId="1"/>
  </si>
  <si>
    <t>浅くした</t>
    <rPh sb="0" eb="1">
      <t xml:space="preserve">アサクシタ </t>
    </rPh>
    <phoneticPr fontId="1"/>
  </si>
  <si>
    <t>これまでより</t>
    <phoneticPr fontId="1"/>
  </si>
  <si>
    <t>100m</t>
    <phoneticPr fontId="1"/>
  </si>
  <si>
    <t>KEOセジメントトラップ　2023.7-2024.10</t>
    <phoneticPr fontId="1"/>
  </si>
  <si>
    <t>12024-03</t>
  </si>
  <si>
    <t>ML11649-07</t>
  </si>
  <si>
    <t>Deployment 2023/6/30 during R/V  MIrai  MR23-05航海</t>
    <rPh sb="0" eb="49">
      <t>ハクホウマルコウカイ</t>
    </rPh>
    <phoneticPr fontId="1"/>
  </si>
  <si>
    <t>Height (mm)</t>
    <phoneticPr fontId="1"/>
  </si>
  <si>
    <t>note</t>
    <phoneticPr fontId="1"/>
  </si>
  <si>
    <t>shrimp inside</t>
    <phoneticPr fontId="1"/>
  </si>
  <si>
    <t>　mm/day</t>
    <phoneticPr fontId="1"/>
  </si>
  <si>
    <t>800m</t>
    <phoneticPr fontId="1"/>
  </si>
  <si>
    <t>split</t>
    <phoneticPr fontId="1"/>
  </si>
  <si>
    <t>pH</t>
    <phoneticPr fontId="1"/>
  </si>
  <si>
    <t>filtration</t>
    <phoneticPr fontId="1"/>
  </si>
  <si>
    <t>weight</t>
    <phoneticPr fontId="1"/>
  </si>
  <si>
    <t>TMF</t>
    <phoneticPr fontId="1"/>
  </si>
  <si>
    <t>(mg/m2/day)</t>
    <phoneticPr fontId="1"/>
  </si>
  <si>
    <t>F (mg)</t>
    <phoneticPr fontId="1"/>
  </si>
  <si>
    <t>F+S (mg)</t>
    <phoneticPr fontId="1"/>
  </si>
  <si>
    <t>S (mg)</t>
    <phoneticPr fontId="1"/>
  </si>
  <si>
    <t>pteropods</t>
    <phoneticPr fontId="1"/>
  </si>
  <si>
    <t>FP, Small Shrimmp(SS)</t>
    <phoneticPr fontId="1"/>
  </si>
  <si>
    <t>ヤムシ、サルパ</t>
    <phoneticPr fontId="1"/>
  </si>
  <si>
    <t>小魚</t>
    <rPh sb="0" eb="2">
      <t xml:space="preserve">コザカナ </t>
    </rPh>
    <phoneticPr fontId="1"/>
  </si>
  <si>
    <t>大魚、pteropods</t>
    <rPh sb="0" eb="1">
      <t xml:space="preserve">オオキイ </t>
    </rPh>
    <phoneticPr fontId="1"/>
  </si>
  <si>
    <t>サンプル少ない</t>
    <rPh sb="4" eb="5">
      <t xml:space="preserve">スクナイ </t>
    </rPh>
    <phoneticPr fontId="1"/>
  </si>
  <si>
    <t>サンプル少ない</t>
    <rPh sb="0" eb="1">
      <t>サンプルス</t>
    </rPh>
    <phoneticPr fontId="1"/>
  </si>
  <si>
    <t>端脚類、サルパ</t>
    <rPh sb="0" eb="1">
      <t xml:space="preserve">タンキャクルイ </t>
    </rPh>
    <rPh sb="1" eb="2">
      <t>🦵</t>
    </rPh>
    <rPh sb="2" eb="3">
      <t xml:space="preserve">ルイ </t>
    </rPh>
    <phoneticPr fontId="1"/>
  </si>
  <si>
    <t>ヤムシ</t>
    <phoneticPr fontId="1"/>
  </si>
  <si>
    <t>翼足類</t>
    <rPh sb="0" eb="3">
      <t xml:space="preserve">ヨクソクルイ </t>
    </rPh>
    <phoneticPr fontId="1"/>
  </si>
  <si>
    <t>翼足類、内臓？</t>
    <rPh sb="0" eb="1">
      <t xml:space="preserve">ヨクソクルイ </t>
    </rPh>
    <rPh sb="4" eb="6">
      <t xml:space="preserve">ナイゾウ </t>
    </rPh>
    <phoneticPr fontId="1"/>
  </si>
  <si>
    <t>珪藻</t>
    <rPh sb="0" eb="2">
      <t xml:space="preserve">ケイソウ </t>
    </rPh>
    <phoneticPr fontId="1"/>
  </si>
  <si>
    <t>サルパ、ヤムシ、翼足類</t>
    <rPh sb="8" eb="11">
      <t xml:space="preserve">ヨクソクルイ </t>
    </rPh>
    <phoneticPr fontId="1"/>
  </si>
  <si>
    <t>サルパ x 6</t>
    <phoneticPr fontId="1"/>
  </si>
  <si>
    <t>翼足類、FP</t>
    <rPh sb="0" eb="3">
      <t xml:space="preserve">ヨクソクルイ </t>
    </rPh>
    <rPh sb="3" eb="4">
      <t>、</t>
    </rPh>
    <phoneticPr fontId="1"/>
  </si>
  <si>
    <t>サルパ、翼足類、端脚類</t>
    <rPh sb="4" eb="7">
      <t xml:space="preserve">ヨクソクルイ </t>
    </rPh>
    <rPh sb="8" eb="9">
      <t xml:space="preserve">ハシ </t>
    </rPh>
    <rPh sb="9" eb="10">
      <t xml:space="preserve">アシ </t>
    </rPh>
    <rPh sb="10" eb="11">
      <t xml:space="preserve">ルイ </t>
    </rPh>
    <phoneticPr fontId="1"/>
  </si>
  <si>
    <t>ヤムシ、端脚類</t>
    <rPh sb="4" eb="5">
      <t xml:space="preserve">ハシ </t>
    </rPh>
    <rPh sb="5" eb="6">
      <t xml:space="preserve">アシ </t>
    </rPh>
    <rPh sb="6" eb="7">
      <t xml:space="preserve">ルイ </t>
    </rPh>
    <phoneticPr fontId="1"/>
  </si>
  <si>
    <t>翼足類、端脚類</t>
    <rPh sb="0" eb="3">
      <t xml:space="preserve">ヨクソクルイ </t>
    </rPh>
    <rPh sb="4" eb="5">
      <t xml:space="preserve">ハシ </t>
    </rPh>
    <rPh sb="5" eb="6">
      <t xml:space="preserve">アシ </t>
    </rPh>
    <rPh sb="6" eb="7">
      <t xml:space="preserve">ルイ </t>
    </rPh>
    <phoneticPr fontId="1"/>
  </si>
  <si>
    <t>翼足類、カイアシ類</t>
    <rPh sb="0" eb="1">
      <t xml:space="preserve">ヨクソクルイ </t>
    </rPh>
    <rPh sb="8" eb="9">
      <t xml:space="preserve">ルイ </t>
    </rPh>
    <phoneticPr fontId="1"/>
  </si>
  <si>
    <t>カイアシ類</t>
    <phoneticPr fontId="1"/>
  </si>
  <si>
    <t>FP</t>
    <phoneticPr fontId="1"/>
  </si>
  <si>
    <t>翼足類、FP</t>
    <rPh sb="0" eb="3">
      <t xml:space="preserve">ヨクソクルイ </t>
    </rPh>
    <phoneticPr fontId="1"/>
  </si>
  <si>
    <t>FP、端脚類</t>
    <rPh sb="3" eb="4">
      <t xml:space="preserve">ハシ </t>
    </rPh>
    <rPh sb="4" eb="6">
      <t xml:space="preserve">アシルイ </t>
    </rPh>
    <phoneticPr fontId="1"/>
  </si>
  <si>
    <t>-</t>
    <phoneticPr fontId="1"/>
  </si>
  <si>
    <t>ave</t>
    <phoneticPr fontId="1"/>
  </si>
  <si>
    <t>rstdev (%)</t>
    <phoneticPr fontId="1"/>
  </si>
  <si>
    <t>TMF</t>
  </si>
  <si>
    <t>Org-C</t>
    <phoneticPr fontId="8"/>
  </si>
  <si>
    <t>Inorg-C</t>
    <phoneticPr fontId="8"/>
  </si>
  <si>
    <t>N</t>
    <phoneticPr fontId="8"/>
  </si>
  <si>
    <t>Al</t>
    <phoneticPr fontId="1"/>
  </si>
  <si>
    <t>Si</t>
  </si>
  <si>
    <t>Ca</t>
  </si>
  <si>
    <t>Ti</t>
  </si>
  <si>
    <t>Mn</t>
  </si>
  <si>
    <t>Fe</t>
  </si>
  <si>
    <t>Ba</t>
  </si>
  <si>
    <t>Mg</t>
    <phoneticPr fontId="8"/>
  </si>
  <si>
    <t xml:space="preserve"> K</t>
    <phoneticPr fontId="8"/>
  </si>
  <si>
    <t>(mg m-2 day-1)</t>
    <phoneticPr fontId="8"/>
  </si>
  <si>
    <t>(%)</t>
    <phoneticPr fontId="8"/>
  </si>
  <si>
    <t>(%)</t>
  </si>
  <si>
    <t>(ppm)</t>
    <phoneticPr fontId="1"/>
  </si>
  <si>
    <t>Sampling</t>
    <phoneticPr fontId="1"/>
  </si>
  <si>
    <t>Interval (days)</t>
    <phoneticPr fontId="1"/>
  </si>
  <si>
    <t>ST depth</t>
    <phoneticPr fontId="1"/>
  </si>
  <si>
    <t>(m)</t>
    <phoneticPr fontId="1"/>
  </si>
  <si>
    <t>S/N</t>
    <phoneticPr fontId="1"/>
  </si>
  <si>
    <t>Open day</t>
    <phoneticPr fontId="1"/>
  </si>
  <si>
    <t>Deployment</t>
    <phoneticPr fontId="1"/>
  </si>
  <si>
    <t>Recovery</t>
    <phoneticPr fontId="1"/>
  </si>
  <si>
    <t xml:space="preserve">Station </t>
    <phoneticPr fontId="1"/>
  </si>
  <si>
    <t>KEO</t>
    <phoneticPr fontId="1"/>
  </si>
  <si>
    <t>32°22'N</t>
    <phoneticPr fontId="1"/>
  </si>
  <si>
    <t>144°25'E</t>
    <phoneticPr fontId="1"/>
  </si>
  <si>
    <t>water depth</t>
    <phoneticPr fontId="1"/>
  </si>
  <si>
    <t>5900m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</si>
</sst>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00"/>
    <numFmt numFmtId="178" formatCode="0.00_ "/>
    <numFmt numFmtId="179" formatCode="yyyy/m/d;@"/>
  </numFmts>
  <fonts count="10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ヒラギノ丸ゴ ProN W4"/>
      <family val="2"/>
      <charset val="128"/>
    </font>
    <font>
      <sz val="8"/>
      <color theme="1"/>
      <name val="ヒラギノ丸ゴ ProN W4"/>
      <family val="2"/>
      <charset val="128"/>
    </font>
    <font>
      <sz val="10"/>
      <color theme="1"/>
      <name val="ヒラギノ丸ゴ ProN W4"/>
      <family val="2"/>
      <charset val="128"/>
    </font>
    <font>
      <sz val="10"/>
      <color theme="1"/>
      <name val="ヒラギノ丸ゴ ProN W4"/>
      <family val="2"/>
      <charset val="1"/>
    </font>
    <font>
      <sz val="12"/>
      <color rgb="FFFF0000"/>
      <name val="游ゴシック"/>
      <family val="2"/>
      <charset val="128"/>
      <scheme val="minor"/>
    </font>
    <font>
      <sz val="12"/>
      <color rgb="FFFF0000"/>
      <name val="ヒラギノ丸ゴ ProN W4"/>
      <family val="2"/>
      <charset val="128"/>
    </font>
    <font>
      <sz val="6"/>
      <name val="ＭＳ Ｐゴシック"/>
      <family val="2"/>
      <charset val="128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2" fillId="0" borderId="1" xfId="0" applyFont="1" applyBorder="1" applyAlignment="1"/>
    <xf numFmtId="22" fontId="2" fillId="0" borderId="1" xfId="0" applyNumberFormat="1" applyFont="1" applyBorder="1" applyAlignment="1"/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/>
    <xf numFmtId="2" fontId="2" fillId="0" borderId="1" xfId="0" applyNumberFormat="1" applyFont="1" applyBorder="1">
      <alignment vertical="center"/>
    </xf>
    <xf numFmtId="2" fontId="2" fillId="0" borderId="1" xfId="0" applyNumberFormat="1" applyFont="1" applyBorder="1" applyAlignment="1"/>
    <xf numFmtId="0" fontId="2" fillId="3" borderId="1" xfId="0" applyFont="1" applyFill="1" applyBorder="1" applyAlignment="1"/>
    <xf numFmtId="22" fontId="2" fillId="3" borderId="1" xfId="0" applyNumberFormat="1" applyFont="1" applyFill="1" applyBorder="1" applyAlignment="1"/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>
      <alignment vertical="center"/>
    </xf>
    <xf numFmtId="2" fontId="2" fillId="3" borderId="1" xfId="0" applyNumberFormat="1" applyFont="1" applyFill="1" applyBorder="1" applyAlignment="1"/>
    <xf numFmtId="2" fontId="2" fillId="3" borderId="1" xfId="0" applyNumberFormat="1" applyFont="1" applyFill="1" applyBorder="1">
      <alignment vertical="center"/>
    </xf>
    <xf numFmtId="22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>
      <alignment vertical="center"/>
    </xf>
    <xf numFmtId="22" fontId="2" fillId="4" borderId="1" xfId="0" applyNumberFormat="1" applyFont="1" applyFill="1" applyBorder="1" applyAlignment="1"/>
    <xf numFmtId="0" fontId="6" fillId="0" borderId="0" xfId="0" applyFont="1">
      <alignment vertical="center"/>
    </xf>
    <xf numFmtId="0" fontId="7" fillId="0" borderId="1" xfId="0" applyFont="1" applyBorder="1" applyAlignment="1"/>
    <xf numFmtId="2" fontId="7" fillId="0" borderId="1" xfId="0" applyNumberFormat="1" applyFont="1" applyBorder="1" applyAlignment="1"/>
    <xf numFmtId="0" fontId="7" fillId="3" borderId="1" xfId="0" applyFont="1" applyFill="1" applyBorder="1" applyAlignment="1"/>
    <xf numFmtId="22" fontId="2" fillId="0" borderId="0" xfId="0" applyNumberFormat="1" applyFont="1" applyAlignment="1"/>
    <xf numFmtId="22" fontId="2" fillId="4" borderId="0" xfId="0" applyNumberFormat="1" applyFont="1" applyFill="1" applyAlignment="1">
      <alignment horizontal="center"/>
    </xf>
    <xf numFmtId="0" fontId="2" fillId="4" borderId="0" xfId="0" applyFont="1" applyFill="1">
      <alignment vertical="center"/>
    </xf>
    <xf numFmtId="0" fontId="9" fillId="0" borderId="0" xfId="0" applyFont="1">
      <alignment vertical="center"/>
    </xf>
    <xf numFmtId="0" fontId="9" fillId="0" borderId="0" xfId="0" applyFont="1" applyAlignment="1"/>
    <xf numFmtId="0" fontId="9" fillId="0" borderId="3" xfId="0" applyFont="1" applyBorder="1">
      <alignment vertical="center"/>
    </xf>
    <xf numFmtId="0" fontId="9" fillId="0" borderId="4" xfId="0" applyFont="1" applyBorder="1" applyAlignment="1"/>
    <xf numFmtId="14" fontId="9" fillId="0" borderId="0" xfId="0" applyNumberFormat="1" applyFont="1" applyAlignment="1"/>
    <xf numFmtId="179" fontId="9" fillId="0" borderId="0" xfId="0" applyNumberFormat="1" applyFont="1" applyAlignment="1"/>
    <xf numFmtId="22" fontId="9" fillId="0" borderId="0" xfId="0" applyNumberFormat="1" applyFont="1" applyAlignment="1"/>
    <xf numFmtId="179" fontId="9" fillId="0" borderId="4" xfId="0" applyNumberFormat="1" applyFont="1" applyBorder="1" applyAlignment="1"/>
    <xf numFmtId="22" fontId="9" fillId="0" borderId="4" xfId="0" applyNumberFormat="1" applyFont="1" applyBorder="1" applyAlignment="1"/>
    <xf numFmtId="0" fontId="9" fillId="0" borderId="4" xfId="0" applyFont="1" applyBorder="1">
      <alignment vertical="center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176" fontId="9" fillId="0" borderId="0" xfId="0" applyNumberFormat="1" applyFont="1" applyAlignment="1"/>
    <xf numFmtId="177" fontId="9" fillId="0" borderId="0" xfId="0" applyNumberFormat="1" applyFont="1" applyAlignment="1"/>
    <xf numFmtId="178" fontId="9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F23D8-E476-254B-9570-61589C28A89D}">
  <dimension ref="A3:O54"/>
  <sheetViews>
    <sheetView workbookViewId="0">
      <selection sqref="A1:XFD1048576"/>
    </sheetView>
  </sheetViews>
  <sheetFormatPr baseColWidth="10" defaultRowHeight="18"/>
  <cols>
    <col min="1" max="1" width="12.5703125" style="1" customWidth="1"/>
    <col min="2" max="2" width="10.7109375" style="1"/>
    <col min="3" max="3" width="16.85546875" style="1" customWidth="1"/>
    <col min="4" max="4" width="12.28515625" style="1" customWidth="1"/>
    <col min="5" max="5" width="9.7109375" style="1" customWidth="1"/>
    <col min="6" max="6" width="20.7109375" style="1" customWidth="1"/>
    <col min="7" max="7" width="7.28515625" style="1" customWidth="1"/>
    <col min="8" max="8" width="6.5703125" style="1" customWidth="1"/>
    <col min="9" max="9" width="8.7109375" style="1" customWidth="1"/>
    <col min="10" max="10" width="10.42578125" style="1" customWidth="1"/>
    <col min="11" max="11" width="13.28515625" style="1" customWidth="1"/>
    <col min="12" max="12" width="12" style="1" customWidth="1"/>
    <col min="13" max="13" width="13.5703125" style="1" customWidth="1"/>
    <col min="14" max="14" width="12.7109375" style="1" customWidth="1"/>
    <col min="15" max="15" width="10.42578125" style="1" customWidth="1"/>
    <col min="16" max="16384" width="10.7109375" style="1"/>
  </cols>
  <sheetData>
    <row r="3" spans="1:15">
      <c r="A3" s="2" t="s">
        <v>6</v>
      </c>
      <c r="B3" s="2"/>
      <c r="C3" s="2"/>
      <c r="D3" s="2"/>
      <c r="E3" s="2"/>
      <c r="H3" s="2"/>
      <c r="I3" s="3"/>
      <c r="J3" s="9" t="s">
        <v>18</v>
      </c>
      <c r="K3" s="9"/>
      <c r="L3" s="9"/>
      <c r="M3" s="9" t="s">
        <v>19</v>
      </c>
      <c r="N3" s="3" t="s">
        <v>48</v>
      </c>
      <c r="O3" s="9" t="s">
        <v>49</v>
      </c>
    </row>
    <row r="4" spans="1:15">
      <c r="A4" s="5" t="s">
        <v>1</v>
      </c>
      <c r="B4" s="3" t="s">
        <v>0</v>
      </c>
      <c r="C4" s="3">
        <v>22</v>
      </c>
      <c r="D4" s="3" t="s">
        <v>10</v>
      </c>
      <c r="E4" s="3" t="s">
        <v>13</v>
      </c>
      <c r="F4" s="9" t="s">
        <v>11</v>
      </c>
      <c r="G4" s="9" t="s">
        <v>16</v>
      </c>
      <c r="H4" s="9" t="s">
        <v>15</v>
      </c>
      <c r="I4" s="12" t="s">
        <v>17</v>
      </c>
      <c r="J4" s="12" t="s">
        <v>21</v>
      </c>
      <c r="K4" s="12" t="s">
        <v>22</v>
      </c>
      <c r="L4" s="12" t="s">
        <v>23</v>
      </c>
      <c r="M4" s="3" t="s">
        <v>20</v>
      </c>
      <c r="N4" s="3" t="s">
        <v>20</v>
      </c>
      <c r="O4" s="9"/>
    </row>
    <row r="5" spans="1:15">
      <c r="A5" s="6" t="s">
        <v>4</v>
      </c>
      <c r="B5" s="3">
        <v>1</v>
      </c>
      <c r="C5" s="4">
        <v>45108</v>
      </c>
      <c r="D5" s="10">
        <v>6</v>
      </c>
      <c r="E5" s="11">
        <f>+D5/22</f>
        <v>0.27272727272727271</v>
      </c>
      <c r="F5" s="9" t="s">
        <v>12</v>
      </c>
      <c r="G5" s="9">
        <v>8.59</v>
      </c>
      <c r="H5" s="9">
        <v>10</v>
      </c>
      <c r="I5" s="3">
        <v>5</v>
      </c>
      <c r="J5" s="3">
        <v>17.190000000000001</v>
      </c>
      <c r="K5" s="3">
        <v>107.13</v>
      </c>
      <c r="L5" s="14">
        <f>+K5-J5</f>
        <v>89.94</v>
      </c>
      <c r="M5" s="14">
        <f>+L5*10/I5/0.5/22</f>
        <v>16.352727272727272</v>
      </c>
      <c r="N5" s="3"/>
      <c r="O5" s="9"/>
    </row>
    <row r="6" spans="1:15">
      <c r="A6" s="1" t="s">
        <v>14</v>
      </c>
      <c r="B6" s="15">
        <f>+B5+1</f>
        <v>2</v>
      </c>
      <c r="C6" s="16">
        <f>+C5+C$4</f>
        <v>45130</v>
      </c>
      <c r="D6" s="17">
        <v>8</v>
      </c>
      <c r="E6" s="18">
        <f t="shared" ref="E6:E27" si="0">+D6/22</f>
        <v>0.36363636363636365</v>
      </c>
      <c r="F6" s="19" t="s">
        <v>24</v>
      </c>
      <c r="G6" s="19">
        <v>8.85</v>
      </c>
      <c r="H6" s="19">
        <v>10</v>
      </c>
      <c r="I6" s="15">
        <v>5</v>
      </c>
      <c r="J6" s="15">
        <v>16.420000000000002</v>
      </c>
      <c r="K6" s="15">
        <v>129.07</v>
      </c>
      <c r="L6" s="20">
        <f t="shared" ref="L6:L27" si="1">+K6-J6</f>
        <v>112.64999999999999</v>
      </c>
      <c r="M6" s="20">
        <f t="shared" ref="M6:M27" si="2">+L6*10/I6/0.5/22</f>
        <v>20.481818181818184</v>
      </c>
      <c r="N6" s="3"/>
      <c r="O6" s="9"/>
    </row>
    <row r="7" spans="1:15">
      <c r="A7" s="1" t="s">
        <v>3</v>
      </c>
      <c r="B7" s="3">
        <f t="shared" ref="B7:B28" si="3">+B6+1</f>
        <v>3</v>
      </c>
      <c r="C7" s="4">
        <f t="shared" ref="C7:C28" si="4">+C6+C$4</f>
        <v>45152</v>
      </c>
      <c r="D7" s="10">
        <v>8</v>
      </c>
      <c r="E7" s="11">
        <f t="shared" si="0"/>
        <v>0.36363636363636365</v>
      </c>
      <c r="F7" s="9" t="s">
        <v>25</v>
      </c>
      <c r="G7" s="9">
        <v>8.9700000000000006</v>
      </c>
      <c r="H7" s="9">
        <v>10</v>
      </c>
      <c r="I7" s="3">
        <v>5</v>
      </c>
      <c r="J7" s="3">
        <v>15.98</v>
      </c>
      <c r="K7" s="3">
        <v>129.75</v>
      </c>
      <c r="L7" s="14">
        <f t="shared" si="1"/>
        <v>113.77</v>
      </c>
      <c r="M7" s="14">
        <f t="shared" si="2"/>
        <v>20.685454545454547</v>
      </c>
      <c r="N7" s="3"/>
      <c r="O7" s="9"/>
    </row>
    <row r="8" spans="1:15">
      <c r="B8" s="15">
        <f t="shared" si="3"/>
        <v>4</v>
      </c>
      <c r="C8" s="16">
        <f t="shared" si="4"/>
        <v>45174</v>
      </c>
      <c r="D8" s="17">
        <v>6</v>
      </c>
      <c r="E8" s="18">
        <f t="shared" si="0"/>
        <v>0.27272727272727271</v>
      </c>
      <c r="F8" s="19" t="s">
        <v>26</v>
      </c>
      <c r="G8" s="19">
        <v>8.8800000000000008</v>
      </c>
      <c r="H8" s="19">
        <v>10</v>
      </c>
      <c r="I8" s="15">
        <v>5</v>
      </c>
      <c r="J8" s="15">
        <v>17.399999999999999</v>
      </c>
      <c r="K8" s="15">
        <v>147.97999999999999</v>
      </c>
      <c r="L8" s="20">
        <f t="shared" si="1"/>
        <v>130.57999999999998</v>
      </c>
      <c r="M8" s="20">
        <f t="shared" si="2"/>
        <v>23.741818181818179</v>
      </c>
      <c r="N8" s="3"/>
      <c r="O8" s="9"/>
    </row>
    <row r="9" spans="1:15">
      <c r="B9" s="3">
        <f t="shared" si="3"/>
        <v>5</v>
      </c>
      <c r="C9" s="4">
        <f t="shared" si="4"/>
        <v>45196</v>
      </c>
      <c r="D9" s="10">
        <v>7</v>
      </c>
      <c r="E9" s="11">
        <f t="shared" si="0"/>
        <v>0.31818181818181818</v>
      </c>
      <c r="F9" s="9" t="s">
        <v>27</v>
      </c>
      <c r="G9" s="9">
        <v>8.98</v>
      </c>
      <c r="H9" s="9">
        <v>10</v>
      </c>
      <c r="I9" s="3">
        <v>5</v>
      </c>
      <c r="J9" s="3">
        <v>17.09</v>
      </c>
      <c r="K9" s="3">
        <v>122.06</v>
      </c>
      <c r="L9" s="14">
        <f t="shared" si="1"/>
        <v>104.97</v>
      </c>
      <c r="M9" s="14">
        <f t="shared" si="2"/>
        <v>19.085454545454546</v>
      </c>
      <c r="N9" s="3"/>
      <c r="O9" s="9"/>
    </row>
    <row r="10" spans="1:15">
      <c r="B10" s="15">
        <f t="shared" si="3"/>
        <v>6</v>
      </c>
      <c r="C10" s="16">
        <f t="shared" si="4"/>
        <v>45218</v>
      </c>
      <c r="D10" s="17">
        <v>8</v>
      </c>
      <c r="E10" s="18">
        <f t="shared" si="0"/>
        <v>0.36363636363636365</v>
      </c>
      <c r="F10" s="19" t="s">
        <v>28</v>
      </c>
      <c r="G10" s="19">
        <v>8.14</v>
      </c>
      <c r="H10" s="19">
        <v>10</v>
      </c>
      <c r="I10" s="15">
        <v>5</v>
      </c>
      <c r="J10" s="15">
        <v>17.079999999999998</v>
      </c>
      <c r="K10" s="15">
        <v>172.08</v>
      </c>
      <c r="L10" s="20">
        <f t="shared" si="1"/>
        <v>155</v>
      </c>
      <c r="M10" s="20">
        <f t="shared" si="2"/>
        <v>28.181818181818183</v>
      </c>
      <c r="N10" s="3"/>
      <c r="O10" s="9"/>
    </row>
    <row r="11" spans="1:15">
      <c r="B11" s="3">
        <f t="shared" si="3"/>
        <v>7</v>
      </c>
      <c r="C11" s="4">
        <f t="shared" si="4"/>
        <v>45240</v>
      </c>
      <c r="D11" s="10">
        <v>6</v>
      </c>
      <c r="E11" s="11">
        <f t="shared" si="0"/>
        <v>0.27272727272727271</v>
      </c>
      <c r="F11" s="9" t="s">
        <v>29</v>
      </c>
      <c r="G11" s="13">
        <v>8.9</v>
      </c>
      <c r="H11" s="9">
        <v>10</v>
      </c>
      <c r="I11" s="3">
        <v>5</v>
      </c>
      <c r="J11" s="3">
        <v>17.579999999999998</v>
      </c>
      <c r="K11" s="3">
        <v>111.76</v>
      </c>
      <c r="L11" s="14">
        <f t="shared" si="1"/>
        <v>94.18</v>
      </c>
      <c r="M11" s="14">
        <f t="shared" si="2"/>
        <v>17.123636363636365</v>
      </c>
      <c r="N11" s="3"/>
      <c r="O11" s="9"/>
    </row>
    <row r="12" spans="1:15">
      <c r="B12" s="15">
        <f t="shared" si="3"/>
        <v>8</v>
      </c>
      <c r="C12" s="16">
        <f t="shared" si="4"/>
        <v>45262</v>
      </c>
      <c r="D12" s="17">
        <v>3</v>
      </c>
      <c r="E12" s="18">
        <f t="shared" si="0"/>
        <v>0.13636363636363635</v>
      </c>
      <c r="F12" s="19" t="s">
        <v>30</v>
      </c>
      <c r="G12" s="19">
        <v>9.01</v>
      </c>
      <c r="H12" s="19">
        <v>10</v>
      </c>
      <c r="I12" s="15">
        <v>5</v>
      </c>
      <c r="J12" s="15">
        <v>17.22</v>
      </c>
      <c r="K12" s="15">
        <v>52.48</v>
      </c>
      <c r="L12" s="20">
        <f t="shared" si="1"/>
        <v>35.26</v>
      </c>
      <c r="M12" s="20">
        <f t="shared" si="2"/>
        <v>6.4109090909090902</v>
      </c>
      <c r="N12" s="3"/>
      <c r="O12" s="9"/>
    </row>
    <row r="13" spans="1:15">
      <c r="B13" s="3">
        <f t="shared" si="3"/>
        <v>9</v>
      </c>
      <c r="C13" s="4">
        <f t="shared" si="4"/>
        <v>45284</v>
      </c>
      <c r="D13" s="10">
        <v>9</v>
      </c>
      <c r="E13" s="11">
        <f t="shared" si="0"/>
        <v>0.40909090909090912</v>
      </c>
      <c r="F13" s="9" t="s">
        <v>31</v>
      </c>
      <c r="G13" s="9">
        <v>8.9700000000000006</v>
      </c>
      <c r="H13" s="9">
        <v>10</v>
      </c>
      <c r="I13" s="3">
        <v>5</v>
      </c>
      <c r="J13" s="3">
        <v>18.190000000000001</v>
      </c>
      <c r="K13" s="3">
        <v>183.48</v>
      </c>
      <c r="L13" s="14">
        <f t="shared" si="1"/>
        <v>165.29</v>
      </c>
      <c r="M13" s="14">
        <f t="shared" si="2"/>
        <v>30.052727272727271</v>
      </c>
      <c r="N13" s="3"/>
      <c r="O13" s="9"/>
    </row>
    <row r="14" spans="1:15">
      <c r="B14" s="15">
        <f t="shared" si="3"/>
        <v>10</v>
      </c>
      <c r="C14" s="16">
        <f t="shared" si="4"/>
        <v>45306</v>
      </c>
      <c r="D14" s="17">
        <v>12</v>
      </c>
      <c r="E14" s="18">
        <f t="shared" si="0"/>
        <v>0.54545454545454541</v>
      </c>
      <c r="F14" s="19" t="s">
        <v>32</v>
      </c>
      <c r="G14" s="19">
        <v>8.69</v>
      </c>
      <c r="H14" s="19">
        <v>10</v>
      </c>
      <c r="I14" s="15">
        <v>5</v>
      </c>
      <c r="J14" s="15">
        <v>17.46</v>
      </c>
      <c r="K14" s="15">
        <v>428.18</v>
      </c>
      <c r="L14" s="20">
        <f t="shared" si="1"/>
        <v>410.72</v>
      </c>
      <c r="M14" s="20">
        <f t="shared" si="2"/>
        <v>74.676363636363646</v>
      </c>
      <c r="N14" s="3"/>
      <c r="O14" s="9"/>
    </row>
    <row r="15" spans="1:15">
      <c r="B15" s="3">
        <f t="shared" si="3"/>
        <v>11</v>
      </c>
      <c r="C15" s="4">
        <f t="shared" si="4"/>
        <v>45328</v>
      </c>
      <c r="D15" s="10">
        <v>8</v>
      </c>
      <c r="E15" s="11">
        <f t="shared" si="0"/>
        <v>0.36363636363636365</v>
      </c>
      <c r="F15" s="9" t="s">
        <v>33</v>
      </c>
      <c r="G15" s="9">
        <v>8.73</v>
      </c>
      <c r="H15" s="9">
        <v>10</v>
      </c>
      <c r="I15" s="3">
        <v>3</v>
      </c>
      <c r="J15" s="3">
        <v>16.96</v>
      </c>
      <c r="K15" s="3">
        <v>241.98</v>
      </c>
      <c r="L15" s="14">
        <f t="shared" si="1"/>
        <v>225.01999999999998</v>
      </c>
      <c r="M15" s="14">
        <f t="shared" si="2"/>
        <v>68.187878787878788</v>
      </c>
      <c r="N15" s="14">
        <f>+AVERAGE(M15:M16)</f>
        <v>70.650757575757581</v>
      </c>
      <c r="O15" s="13">
        <f>+STDEV(M15:M16)/N15*100</f>
        <v>4.9299352247771715</v>
      </c>
    </row>
    <row r="16" spans="1:15">
      <c r="B16" s="3"/>
      <c r="C16" s="4"/>
      <c r="D16" s="10"/>
      <c r="E16" s="11"/>
      <c r="F16" s="9"/>
      <c r="G16" s="9"/>
      <c r="H16" s="9"/>
      <c r="I16" s="3">
        <v>2</v>
      </c>
      <c r="J16" s="3">
        <v>17.39</v>
      </c>
      <c r="K16" s="3">
        <v>178.24</v>
      </c>
      <c r="L16" s="14">
        <f t="shared" si="1"/>
        <v>160.85000000000002</v>
      </c>
      <c r="M16" s="14">
        <f t="shared" si="2"/>
        <v>73.113636363636374</v>
      </c>
      <c r="N16" s="3"/>
      <c r="O16" s="9"/>
    </row>
    <row r="17" spans="1:15">
      <c r="B17" s="15">
        <f>+B15+1</f>
        <v>12</v>
      </c>
      <c r="C17" s="16">
        <f>+C15+C$4</f>
        <v>45350</v>
      </c>
      <c r="D17" s="17">
        <v>8</v>
      </c>
      <c r="E17" s="18">
        <f t="shared" si="0"/>
        <v>0.36363636363636365</v>
      </c>
      <c r="F17" s="19" t="s">
        <v>34</v>
      </c>
      <c r="G17" s="19">
        <v>8.66</v>
      </c>
      <c r="H17" s="19">
        <v>10</v>
      </c>
      <c r="I17" s="15">
        <v>5</v>
      </c>
      <c r="J17" s="15">
        <v>18.2</v>
      </c>
      <c r="K17" s="15">
        <v>350.99</v>
      </c>
      <c r="L17" s="20">
        <f t="shared" si="1"/>
        <v>332.79</v>
      </c>
      <c r="M17" s="20">
        <f t="shared" si="2"/>
        <v>60.507272727272728</v>
      </c>
      <c r="N17" s="3"/>
      <c r="O17" s="9"/>
    </row>
    <row r="18" spans="1:15">
      <c r="B18" s="3">
        <f t="shared" si="3"/>
        <v>13</v>
      </c>
      <c r="C18" s="4">
        <f t="shared" si="4"/>
        <v>45372</v>
      </c>
      <c r="D18" s="10">
        <v>20</v>
      </c>
      <c r="E18" s="11">
        <f t="shared" si="0"/>
        <v>0.90909090909090906</v>
      </c>
      <c r="F18" s="9" t="s">
        <v>35</v>
      </c>
      <c r="G18" s="9">
        <v>8.73</v>
      </c>
      <c r="H18" s="9">
        <v>10</v>
      </c>
      <c r="I18" s="3">
        <v>3</v>
      </c>
      <c r="J18" s="3">
        <v>17.79</v>
      </c>
      <c r="K18" s="3">
        <v>362.37</v>
      </c>
      <c r="L18" s="14">
        <f t="shared" si="1"/>
        <v>344.58</v>
      </c>
      <c r="M18" s="14">
        <f t="shared" si="2"/>
        <v>104.41818181818181</v>
      </c>
      <c r="N18" s="14">
        <f>+AVERAGE(M18:M19)</f>
        <v>104.44772727272726</v>
      </c>
      <c r="O18" s="13">
        <f>+STDEV(M18:M19)/N18*100</f>
        <v>4.0004300347837377E-2</v>
      </c>
    </row>
    <row r="19" spans="1:15">
      <c r="B19" s="3"/>
      <c r="C19" s="4"/>
      <c r="D19" s="10"/>
      <c r="E19" s="11"/>
      <c r="F19" s="9"/>
      <c r="G19" s="9"/>
      <c r="H19" s="9"/>
      <c r="I19" s="3">
        <v>2</v>
      </c>
      <c r="J19" s="3">
        <v>16.7</v>
      </c>
      <c r="K19" s="3">
        <v>246.55</v>
      </c>
      <c r="L19" s="14">
        <f t="shared" si="1"/>
        <v>229.85000000000002</v>
      </c>
      <c r="M19" s="14">
        <f t="shared" si="2"/>
        <v>104.47727272727273</v>
      </c>
      <c r="N19" s="3"/>
      <c r="O19" s="9"/>
    </row>
    <row r="20" spans="1:15">
      <c r="B20" s="15">
        <f>+B18+1</f>
        <v>14</v>
      </c>
      <c r="C20" s="16">
        <f>+C18+C$4</f>
        <v>45394</v>
      </c>
      <c r="D20" s="17">
        <v>10</v>
      </c>
      <c r="E20" s="18">
        <f t="shared" si="0"/>
        <v>0.45454545454545453</v>
      </c>
      <c r="F20" s="19" t="s">
        <v>36</v>
      </c>
      <c r="G20" s="19">
        <v>8.7899999999999991</v>
      </c>
      <c r="H20" s="19">
        <v>10</v>
      </c>
      <c r="I20" s="15">
        <v>5</v>
      </c>
      <c r="J20" s="15">
        <v>15.04</v>
      </c>
      <c r="K20" s="15">
        <v>229.44</v>
      </c>
      <c r="L20" s="20">
        <f t="shared" si="1"/>
        <v>214.4</v>
      </c>
      <c r="M20" s="20">
        <f t="shared" si="2"/>
        <v>38.981818181818184</v>
      </c>
      <c r="N20" s="3"/>
      <c r="O20" s="9"/>
    </row>
    <row r="21" spans="1:15">
      <c r="B21" s="3">
        <f t="shared" si="3"/>
        <v>15</v>
      </c>
      <c r="C21" s="4">
        <f t="shared" si="4"/>
        <v>45416</v>
      </c>
      <c r="D21" s="10">
        <v>9</v>
      </c>
      <c r="E21" s="11">
        <f t="shared" si="0"/>
        <v>0.40909090909090912</v>
      </c>
      <c r="F21" s="9" t="s">
        <v>37</v>
      </c>
      <c r="G21" s="9">
        <v>8.7799999999999994</v>
      </c>
      <c r="H21" s="9">
        <v>10</v>
      </c>
      <c r="I21" s="3">
        <v>5</v>
      </c>
      <c r="J21" s="3">
        <v>14.98</v>
      </c>
      <c r="K21" s="3">
        <v>99.36</v>
      </c>
      <c r="L21" s="14">
        <f t="shared" si="1"/>
        <v>84.38</v>
      </c>
      <c r="M21" s="14">
        <f t="shared" si="2"/>
        <v>15.341818181818182</v>
      </c>
      <c r="N21" s="3"/>
      <c r="O21" s="9"/>
    </row>
    <row r="22" spans="1:15">
      <c r="B22" s="15">
        <f t="shared" si="3"/>
        <v>16</v>
      </c>
      <c r="C22" s="16">
        <f t="shared" si="4"/>
        <v>45438</v>
      </c>
      <c r="D22" s="17">
        <v>10</v>
      </c>
      <c r="E22" s="18">
        <f t="shared" si="0"/>
        <v>0.45454545454545453</v>
      </c>
      <c r="F22" s="19" t="s">
        <v>38</v>
      </c>
      <c r="G22" s="19">
        <v>8.84</v>
      </c>
      <c r="H22" s="19">
        <v>10</v>
      </c>
      <c r="I22" s="15">
        <v>5</v>
      </c>
      <c r="J22" s="15">
        <v>14.86</v>
      </c>
      <c r="K22" s="15">
        <v>147.07</v>
      </c>
      <c r="L22" s="20">
        <f t="shared" si="1"/>
        <v>132.20999999999998</v>
      </c>
      <c r="M22" s="20">
        <f t="shared" si="2"/>
        <v>24.038181818181815</v>
      </c>
      <c r="N22" s="3"/>
      <c r="O22" s="9"/>
    </row>
    <row r="23" spans="1:15">
      <c r="B23" s="3">
        <f t="shared" si="3"/>
        <v>17</v>
      </c>
      <c r="C23" s="4">
        <f t="shared" si="4"/>
        <v>45460</v>
      </c>
      <c r="D23" s="10">
        <v>5</v>
      </c>
      <c r="E23" s="11">
        <f t="shared" si="0"/>
        <v>0.22727272727272727</v>
      </c>
      <c r="F23" s="9" t="s">
        <v>36</v>
      </c>
      <c r="G23" s="9">
        <v>8.85</v>
      </c>
      <c r="H23" s="9">
        <v>10</v>
      </c>
      <c r="I23" s="3">
        <v>5</v>
      </c>
      <c r="J23" s="3">
        <v>15.22</v>
      </c>
      <c r="K23" s="3">
        <v>71.33</v>
      </c>
      <c r="L23" s="14">
        <f t="shared" si="1"/>
        <v>56.11</v>
      </c>
      <c r="M23" s="14">
        <f t="shared" si="2"/>
        <v>10.201818181818181</v>
      </c>
      <c r="N23" s="3"/>
      <c r="O23" s="9"/>
    </row>
    <row r="24" spans="1:15">
      <c r="B24" s="15">
        <f t="shared" si="3"/>
        <v>18</v>
      </c>
      <c r="C24" s="16">
        <f t="shared" si="4"/>
        <v>45482</v>
      </c>
      <c r="D24" s="17">
        <v>7</v>
      </c>
      <c r="E24" s="18">
        <f t="shared" si="0"/>
        <v>0.31818181818181818</v>
      </c>
      <c r="F24" s="19" t="s">
        <v>39</v>
      </c>
      <c r="G24" s="19">
        <v>8.7100000000000009</v>
      </c>
      <c r="H24" s="19">
        <v>10</v>
      </c>
      <c r="I24" s="15">
        <v>5</v>
      </c>
      <c r="J24" s="15">
        <v>14.92</v>
      </c>
      <c r="K24" s="15">
        <v>63.56</v>
      </c>
      <c r="L24" s="20">
        <f t="shared" si="1"/>
        <v>48.64</v>
      </c>
      <c r="M24" s="20">
        <f t="shared" si="2"/>
        <v>8.8436363636363637</v>
      </c>
      <c r="N24" s="3"/>
      <c r="O24" s="9"/>
    </row>
    <row r="25" spans="1:15">
      <c r="B25" s="3">
        <f t="shared" si="3"/>
        <v>19</v>
      </c>
      <c r="C25" s="4">
        <f t="shared" si="4"/>
        <v>45504</v>
      </c>
      <c r="D25" s="10">
        <v>7</v>
      </c>
      <c r="E25" s="11">
        <f t="shared" si="0"/>
        <v>0.31818181818181818</v>
      </c>
      <c r="F25" s="9" t="s">
        <v>40</v>
      </c>
      <c r="G25" s="9">
        <v>8.81</v>
      </c>
      <c r="H25" s="9">
        <v>10</v>
      </c>
      <c r="I25" s="3">
        <v>5</v>
      </c>
      <c r="J25" s="3">
        <v>14.98</v>
      </c>
      <c r="K25" s="3">
        <v>56.3</v>
      </c>
      <c r="L25" s="14">
        <f t="shared" si="1"/>
        <v>41.319999999999993</v>
      </c>
      <c r="M25" s="14">
        <f t="shared" si="2"/>
        <v>7.5127272727272718</v>
      </c>
      <c r="N25" s="3"/>
      <c r="O25" s="9"/>
    </row>
    <row r="26" spans="1:15">
      <c r="B26" s="15">
        <f t="shared" si="3"/>
        <v>20</v>
      </c>
      <c r="C26" s="16">
        <f t="shared" si="4"/>
        <v>45526</v>
      </c>
      <c r="D26" s="17">
        <v>4</v>
      </c>
      <c r="E26" s="18">
        <f t="shared" si="0"/>
        <v>0.18181818181818182</v>
      </c>
      <c r="F26" s="19" t="s">
        <v>33</v>
      </c>
      <c r="G26" s="21">
        <v>8.6999999999999993</v>
      </c>
      <c r="H26" s="19">
        <v>10</v>
      </c>
      <c r="I26" s="15">
        <v>5</v>
      </c>
      <c r="J26" s="15">
        <v>14.95</v>
      </c>
      <c r="K26" s="15">
        <v>59.65</v>
      </c>
      <c r="L26" s="20">
        <f t="shared" si="1"/>
        <v>44.7</v>
      </c>
      <c r="M26" s="20">
        <f t="shared" si="2"/>
        <v>8.127272727272727</v>
      </c>
      <c r="N26" s="3"/>
      <c r="O26" s="9"/>
    </row>
    <row r="27" spans="1:15">
      <c r="B27" s="3">
        <f t="shared" si="3"/>
        <v>21</v>
      </c>
      <c r="C27" s="4">
        <f t="shared" si="4"/>
        <v>45548</v>
      </c>
      <c r="D27" s="10">
        <v>3</v>
      </c>
      <c r="E27" s="11">
        <f t="shared" si="0"/>
        <v>0.13636363636363635</v>
      </c>
      <c r="F27" s="9" t="s">
        <v>41</v>
      </c>
      <c r="G27" s="9">
        <v>8.75</v>
      </c>
      <c r="H27" s="9">
        <v>10</v>
      </c>
      <c r="I27" s="3">
        <v>5</v>
      </c>
      <c r="J27" s="3">
        <v>14.98</v>
      </c>
      <c r="K27" s="3">
        <v>42.27</v>
      </c>
      <c r="L27" s="14">
        <f t="shared" si="1"/>
        <v>27.290000000000003</v>
      </c>
      <c r="M27" s="14">
        <f t="shared" si="2"/>
        <v>4.9618181818181819</v>
      </c>
      <c r="N27" s="3"/>
      <c r="O27" s="9"/>
    </row>
    <row r="28" spans="1:15">
      <c r="B28" s="3">
        <f t="shared" si="3"/>
        <v>22</v>
      </c>
      <c r="C28" s="4">
        <f t="shared" si="4"/>
        <v>45570</v>
      </c>
      <c r="D28" s="22"/>
      <c r="E28" s="22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1:15">
      <c r="B29" s="2"/>
      <c r="C29" s="29"/>
      <c r="D29" s="30"/>
      <c r="E29" s="30"/>
      <c r="F29" s="31"/>
      <c r="G29" s="31"/>
      <c r="H29" s="31"/>
      <c r="I29" s="31"/>
      <c r="J29" s="31"/>
      <c r="K29" s="31"/>
      <c r="L29" s="31"/>
      <c r="M29" s="31"/>
      <c r="N29" s="31"/>
      <c r="O29" s="31"/>
    </row>
    <row r="30" spans="1:15">
      <c r="I30" s="2"/>
      <c r="J30" s="2"/>
      <c r="K30" s="2"/>
      <c r="L30" s="2"/>
      <c r="M30" s="2"/>
      <c r="N30" s="2"/>
    </row>
    <row r="31" spans="1:15">
      <c r="A31" s="2" t="s">
        <v>9</v>
      </c>
      <c r="I31" s="3"/>
      <c r="J31" s="9" t="s">
        <v>18</v>
      </c>
      <c r="K31" s="9"/>
      <c r="L31" s="9"/>
      <c r="M31" s="9" t="s">
        <v>19</v>
      </c>
      <c r="N31" s="3" t="s">
        <v>48</v>
      </c>
      <c r="O31" s="9" t="s">
        <v>49</v>
      </c>
    </row>
    <row r="32" spans="1:15">
      <c r="A32" s="5" t="s">
        <v>2</v>
      </c>
      <c r="B32" s="3" t="s">
        <v>0</v>
      </c>
      <c r="C32" s="3">
        <v>22</v>
      </c>
      <c r="D32" s="3" t="s">
        <v>10</v>
      </c>
      <c r="E32" s="3" t="s">
        <v>13</v>
      </c>
      <c r="F32" s="9" t="s">
        <v>11</v>
      </c>
      <c r="G32" s="9" t="s">
        <v>16</v>
      </c>
      <c r="H32" s="9" t="s">
        <v>15</v>
      </c>
      <c r="I32" s="12" t="s">
        <v>17</v>
      </c>
      <c r="J32" s="12" t="s">
        <v>21</v>
      </c>
      <c r="K32" s="12" t="s">
        <v>22</v>
      </c>
      <c r="L32" s="12" t="s">
        <v>23</v>
      </c>
      <c r="M32" s="3" t="s">
        <v>20</v>
      </c>
      <c r="N32" s="3" t="s">
        <v>20</v>
      </c>
      <c r="O32" s="9"/>
    </row>
    <row r="33" spans="1:15">
      <c r="A33" s="6" t="s">
        <v>4</v>
      </c>
      <c r="B33" s="3">
        <v>1</v>
      </c>
      <c r="C33" s="4">
        <v>45108</v>
      </c>
      <c r="D33" s="10">
        <v>9</v>
      </c>
      <c r="E33" s="11">
        <f>+D33/22</f>
        <v>0.40909090909090912</v>
      </c>
      <c r="F33" s="9" t="s">
        <v>33</v>
      </c>
      <c r="G33" s="13">
        <v>8.66</v>
      </c>
      <c r="H33" s="9">
        <v>10</v>
      </c>
      <c r="I33" s="3">
        <v>5</v>
      </c>
      <c r="J33" s="3">
        <v>15.23</v>
      </c>
      <c r="K33" s="3">
        <v>292.49</v>
      </c>
      <c r="L33" s="14">
        <f t="shared" ref="L33:L53" si="5">+K33-J33</f>
        <v>277.26</v>
      </c>
      <c r="M33" s="14">
        <f>+L33*10/I33/0.5/22</f>
        <v>50.410909090909087</v>
      </c>
      <c r="N33" s="3"/>
      <c r="O33" s="9"/>
    </row>
    <row r="34" spans="1:15">
      <c r="A34" s="1" t="s">
        <v>5</v>
      </c>
      <c r="B34" s="15">
        <f>+B33+1</f>
        <v>2</v>
      </c>
      <c r="C34" s="16">
        <f t="shared" ref="C34:C54" si="6">+C33+C$4</f>
        <v>45130</v>
      </c>
      <c r="D34" s="17">
        <v>10</v>
      </c>
      <c r="E34" s="18">
        <f t="shared" ref="E34:E53" si="7">+D34/22</f>
        <v>0.45454545454545453</v>
      </c>
      <c r="F34" s="19" t="s">
        <v>42</v>
      </c>
      <c r="G34" s="21">
        <v>8.7899999999999991</v>
      </c>
      <c r="H34" s="19">
        <v>10</v>
      </c>
      <c r="I34" s="15">
        <v>5</v>
      </c>
      <c r="J34" s="15">
        <v>14.76</v>
      </c>
      <c r="K34" s="15">
        <v>264.27999999999997</v>
      </c>
      <c r="L34" s="20">
        <f t="shared" si="5"/>
        <v>249.51999999999998</v>
      </c>
      <c r="M34" s="20">
        <f t="shared" ref="M34:M53" si="8">+L34*10/I34/0.5/22</f>
        <v>45.367272727272727</v>
      </c>
      <c r="N34" s="15"/>
      <c r="O34" s="19"/>
    </row>
    <row r="35" spans="1:15">
      <c r="A35" s="1" t="s">
        <v>3</v>
      </c>
      <c r="B35" s="3">
        <f t="shared" ref="B35:B54" si="9">+B34+1</f>
        <v>3</v>
      </c>
      <c r="C35" s="4">
        <f t="shared" si="6"/>
        <v>45152</v>
      </c>
      <c r="D35" s="10">
        <v>8</v>
      </c>
      <c r="E35" s="11">
        <f t="shared" si="7"/>
        <v>0.36363636363636365</v>
      </c>
      <c r="F35" s="9" t="s">
        <v>43</v>
      </c>
      <c r="G35" s="13">
        <v>8.68</v>
      </c>
      <c r="H35" s="9">
        <v>10</v>
      </c>
      <c r="I35" s="3">
        <v>5</v>
      </c>
      <c r="J35" s="3">
        <v>14.99</v>
      </c>
      <c r="K35" s="3">
        <v>187.67</v>
      </c>
      <c r="L35" s="14">
        <f t="shared" si="5"/>
        <v>172.67999999999998</v>
      </c>
      <c r="M35" s="14">
        <f t="shared" si="8"/>
        <v>31.396363636363631</v>
      </c>
      <c r="N35" s="3"/>
      <c r="O35" s="9"/>
    </row>
    <row r="36" spans="1:15">
      <c r="A36" s="7" t="s">
        <v>7</v>
      </c>
      <c r="B36" s="15">
        <f t="shared" si="9"/>
        <v>4</v>
      </c>
      <c r="C36" s="16">
        <f t="shared" si="6"/>
        <v>45174</v>
      </c>
      <c r="D36" s="17">
        <v>14</v>
      </c>
      <c r="E36" s="18">
        <f t="shared" si="7"/>
        <v>0.63636363636363635</v>
      </c>
      <c r="F36" s="19" t="s">
        <v>35</v>
      </c>
      <c r="G36" s="21">
        <v>8.74</v>
      </c>
      <c r="H36" s="19">
        <v>10</v>
      </c>
      <c r="I36" s="15">
        <v>5</v>
      </c>
      <c r="J36" s="15">
        <v>14.94</v>
      </c>
      <c r="K36" s="15">
        <v>391.55</v>
      </c>
      <c r="L36" s="20">
        <f t="shared" si="5"/>
        <v>376.61</v>
      </c>
      <c r="M36" s="20">
        <f t="shared" si="8"/>
        <v>68.474545454545463</v>
      </c>
      <c r="N36" s="15"/>
      <c r="O36" s="19"/>
    </row>
    <row r="37" spans="1:15">
      <c r="A37" s="8" t="s">
        <v>8</v>
      </c>
      <c r="B37" s="3">
        <f t="shared" si="9"/>
        <v>5</v>
      </c>
      <c r="C37" s="4">
        <f t="shared" si="6"/>
        <v>45196</v>
      </c>
      <c r="D37" s="10">
        <v>9</v>
      </c>
      <c r="E37" s="11">
        <f t="shared" si="7"/>
        <v>0.40909090909090912</v>
      </c>
      <c r="F37" s="9" t="s">
        <v>44</v>
      </c>
      <c r="G37" s="13">
        <v>8.76</v>
      </c>
      <c r="H37" s="9">
        <v>10</v>
      </c>
      <c r="I37" s="3">
        <v>5</v>
      </c>
      <c r="J37" s="3">
        <v>14.82</v>
      </c>
      <c r="K37" s="3">
        <v>290.58</v>
      </c>
      <c r="L37" s="14">
        <f t="shared" si="5"/>
        <v>275.76</v>
      </c>
      <c r="M37" s="14">
        <f t="shared" si="8"/>
        <v>50.138181818181813</v>
      </c>
      <c r="N37" s="3"/>
      <c r="O37" s="9"/>
    </row>
    <row r="38" spans="1:15">
      <c r="B38" s="15">
        <f t="shared" si="9"/>
        <v>6</v>
      </c>
      <c r="C38" s="16">
        <f t="shared" si="6"/>
        <v>45218</v>
      </c>
      <c r="D38" s="17">
        <v>8</v>
      </c>
      <c r="E38" s="18">
        <f t="shared" si="7"/>
        <v>0.36363636363636365</v>
      </c>
      <c r="F38" s="19" t="s">
        <v>33</v>
      </c>
      <c r="G38" s="21">
        <v>8.77</v>
      </c>
      <c r="H38" s="19">
        <v>10</v>
      </c>
      <c r="I38" s="15">
        <v>5</v>
      </c>
      <c r="J38" s="15">
        <v>15</v>
      </c>
      <c r="K38" s="15">
        <v>263</v>
      </c>
      <c r="L38" s="20">
        <f t="shared" si="5"/>
        <v>248</v>
      </c>
      <c r="M38" s="20">
        <f t="shared" si="8"/>
        <v>45.090909090909093</v>
      </c>
      <c r="N38" s="15"/>
      <c r="O38" s="19"/>
    </row>
    <row r="39" spans="1:15">
      <c r="B39" s="3">
        <f t="shared" si="9"/>
        <v>7</v>
      </c>
      <c r="C39" s="4">
        <f t="shared" si="6"/>
        <v>45240</v>
      </c>
      <c r="D39" s="10">
        <v>5</v>
      </c>
      <c r="E39" s="11">
        <f t="shared" si="7"/>
        <v>0.22727272727272727</v>
      </c>
      <c r="F39" s="9" t="s">
        <v>33</v>
      </c>
      <c r="G39" s="13">
        <v>8.7899999999999991</v>
      </c>
      <c r="H39" s="9">
        <v>10</v>
      </c>
      <c r="I39" s="3">
        <v>5</v>
      </c>
      <c r="J39" s="3">
        <v>14.95</v>
      </c>
      <c r="K39" s="3">
        <v>183.78</v>
      </c>
      <c r="L39" s="14">
        <f t="shared" si="5"/>
        <v>168.83</v>
      </c>
      <c r="M39" s="14">
        <f t="shared" si="8"/>
        <v>30.696363636363639</v>
      </c>
      <c r="N39" s="3"/>
      <c r="O39" s="9"/>
    </row>
    <row r="40" spans="1:15">
      <c r="B40" s="15">
        <f t="shared" si="9"/>
        <v>8</v>
      </c>
      <c r="C40" s="16">
        <f t="shared" si="6"/>
        <v>45262</v>
      </c>
      <c r="D40" s="17">
        <v>8</v>
      </c>
      <c r="E40" s="18">
        <f t="shared" si="7"/>
        <v>0.36363636363636365</v>
      </c>
      <c r="F40" s="19" t="s">
        <v>45</v>
      </c>
      <c r="G40" s="21">
        <v>8.7899999999999991</v>
      </c>
      <c r="H40" s="19">
        <v>10</v>
      </c>
      <c r="I40" s="15">
        <v>5</v>
      </c>
      <c r="J40" s="15">
        <v>14.91</v>
      </c>
      <c r="K40" s="15">
        <v>203.72</v>
      </c>
      <c r="L40" s="20">
        <f t="shared" si="5"/>
        <v>188.81</v>
      </c>
      <c r="M40" s="20">
        <f t="shared" si="8"/>
        <v>34.329090909090908</v>
      </c>
      <c r="N40" s="15"/>
      <c r="O40" s="19"/>
    </row>
    <row r="41" spans="1:15">
      <c r="B41" s="3">
        <f t="shared" si="9"/>
        <v>9</v>
      </c>
      <c r="C41" s="4">
        <f t="shared" si="6"/>
        <v>45284</v>
      </c>
      <c r="D41" s="10">
        <v>9</v>
      </c>
      <c r="E41" s="11">
        <f t="shared" si="7"/>
        <v>0.40909090909090912</v>
      </c>
      <c r="F41" s="9" t="s">
        <v>45</v>
      </c>
      <c r="G41" s="13">
        <v>8.77</v>
      </c>
      <c r="H41" s="9">
        <v>10</v>
      </c>
      <c r="I41" s="3">
        <v>7</v>
      </c>
      <c r="J41" s="3">
        <v>17.399999999999999</v>
      </c>
      <c r="K41" s="3">
        <v>395.87</v>
      </c>
      <c r="L41" s="14">
        <f t="shared" si="5"/>
        <v>378.47</v>
      </c>
      <c r="M41" s="14">
        <f t="shared" si="8"/>
        <v>49.151948051948054</v>
      </c>
      <c r="N41" s="3"/>
      <c r="O41" s="9"/>
    </row>
    <row r="42" spans="1:15">
      <c r="B42" s="15">
        <f t="shared" si="9"/>
        <v>10</v>
      </c>
      <c r="C42" s="16">
        <f t="shared" si="6"/>
        <v>45306</v>
      </c>
      <c r="D42" s="17">
        <v>8</v>
      </c>
      <c r="E42" s="18">
        <f t="shared" si="7"/>
        <v>0.36363636363636365</v>
      </c>
      <c r="F42" s="19" t="s">
        <v>45</v>
      </c>
      <c r="G42" s="21">
        <v>8.69</v>
      </c>
      <c r="H42" s="19">
        <v>10</v>
      </c>
      <c r="I42" s="15">
        <v>7</v>
      </c>
      <c r="J42" s="15">
        <v>14.87</v>
      </c>
      <c r="K42" s="15">
        <v>355.1</v>
      </c>
      <c r="L42" s="20">
        <f t="shared" si="5"/>
        <v>340.23</v>
      </c>
      <c r="M42" s="20">
        <f t="shared" si="8"/>
        <v>44.185714285714283</v>
      </c>
      <c r="N42" s="15"/>
      <c r="O42" s="19"/>
    </row>
    <row r="43" spans="1:15">
      <c r="B43" s="3">
        <f t="shared" si="9"/>
        <v>11</v>
      </c>
      <c r="C43" s="4">
        <f t="shared" si="6"/>
        <v>45328</v>
      </c>
      <c r="D43" s="10">
        <v>6</v>
      </c>
      <c r="E43" s="11">
        <f t="shared" si="7"/>
        <v>0.27272727272727271</v>
      </c>
      <c r="F43" s="9" t="s">
        <v>45</v>
      </c>
      <c r="G43" s="13">
        <v>8.68</v>
      </c>
      <c r="H43" s="9">
        <v>10</v>
      </c>
      <c r="I43" s="3">
        <v>7</v>
      </c>
      <c r="J43" s="3">
        <v>15</v>
      </c>
      <c r="K43" s="3">
        <v>309.48</v>
      </c>
      <c r="L43" s="14">
        <f t="shared" si="5"/>
        <v>294.48</v>
      </c>
      <c r="M43" s="14">
        <f t="shared" si="8"/>
        <v>38.244155844155848</v>
      </c>
      <c r="N43" s="3"/>
      <c r="O43" s="9"/>
    </row>
    <row r="44" spans="1:15">
      <c r="B44" s="15">
        <f t="shared" si="9"/>
        <v>12</v>
      </c>
      <c r="C44" s="16">
        <f t="shared" si="6"/>
        <v>45350</v>
      </c>
      <c r="D44" s="17">
        <v>7</v>
      </c>
      <c r="E44" s="18">
        <f t="shared" si="7"/>
        <v>0.31818181818181818</v>
      </c>
      <c r="F44" s="19" t="s">
        <v>45</v>
      </c>
      <c r="G44" s="21">
        <v>7.71</v>
      </c>
      <c r="H44" s="19">
        <v>10</v>
      </c>
      <c r="I44" s="15">
        <v>7</v>
      </c>
      <c r="J44" s="15">
        <v>14.98</v>
      </c>
      <c r="K44" s="15">
        <v>407.1</v>
      </c>
      <c r="L44" s="20">
        <f t="shared" si="5"/>
        <v>392.12</v>
      </c>
      <c r="M44" s="20">
        <f t="shared" si="8"/>
        <v>50.924675324675327</v>
      </c>
      <c r="N44" s="15"/>
      <c r="O44" s="19"/>
    </row>
    <row r="45" spans="1:15">
      <c r="B45" s="3">
        <f t="shared" si="9"/>
        <v>13</v>
      </c>
      <c r="C45" s="4">
        <f t="shared" si="6"/>
        <v>45372</v>
      </c>
      <c r="D45" s="10">
        <v>11</v>
      </c>
      <c r="E45" s="11">
        <f t="shared" si="7"/>
        <v>0.5</v>
      </c>
      <c r="F45" s="9" t="s">
        <v>45</v>
      </c>
      <c r="G45" s="13">
        <v>8.58</v>
      </c>
      <c r="H45" s="9">
        <v>10</v>
      </c>
      <c r="I45" s="3">
        <v>7</v>
      </c>
      <c r="J45" s="3">
        <v>17.940000000000001</v>
      </c>
      <c r="K45" s="3">
        <v>595.70000000000005</v>
      </c>
      <c r="L45" s="14">
        <f t="shared" si="5"/>
        <v>577.76</v>
      </c>
      <c r="M45" s="14">
        <f t="shared" si="8"/>
        <v>75.033766233766244</v>
      </c>
      <c r="N45" s="3"/>
      <c r="O45" s="9"/>
    </row>
    <row r="46" spans="1:15">
      <c r="B46" s="15">
        <f t="shared" si="9"/>
        <v>14</v>
      </c>
      <c r="C46" s="16">
        <f t="shared" si="6"/>
        <v>45394</v>
      </c>
      <c r="D46" s="17">
        <v>12</v>
      </c>
      <c r="E46" s="18">
        <f t="shared" si="7"/>
        <v>0.54545454545454541</v>
      </c>
      <c r="F46" s="19" t="s">
        <v>46</v>
      </c>
      <c r="G46" s="21">
        <v>8.7200000000000006</v>
      </c>
      <c r="H46" s="19">
        <v>10</v>
      </c>
      <c r="I46" s="15">
        <v>7</v>
      </c>
      <c r="J46" s="15">
        <v>15.1</v>
      </c>
      <c r="K46" s="15">
        <v>615.02</v>
      </c>
      <c r="L46" s="20">
        <f t="shared" si="5"/>
        <v>599.91999999999996</v>
      </c>
      <c r="M46" s="20">
        <f t="shared" si="8"/>
        <v>77.911688311688309</v>
      </c>
      <c r="N46" s="15"/>
      <c r="O46" s="19"/>
    </row>
    <row r="47" spans="1:15">
      <c r="B47" s="3">
        <f t="shared" si="9"/>
        <v>15</v>
      </c>
      <c r="C47" s="4">
        <f t="shared" si="6"/>
        <v>45416</v>
      </c>
      <c r="D47" s="10">
        <v>7</v>
      </c>
      <c r="E47" s="11">
        <f t="shared" si="7"/>
        <v>0.31818181818181818</v>
      </c>
      <c r="F47" s="9" t="s">
        <v>45</v>
      </c>
      <c r="G47" s="13">
        <v>8.77</v>
      </c>
      <c r="H47" s="9">
        <v>10</v>
      </c>
      <c r="I47" s="3">
        <v>7</v>
      </c>
      <c r="J47" s="3">
        <v>14.7</v>
      </c>
      <c r="K47" s="3">
        <v>180.65</v>
      </c>
      <c r="L47" s="14">
        <f t="shared" si="5"/>
        <v>165.95000000000002</v>
      </c>
      <c r="M47" s="14">
        <f t="shared" si="8"/>
        <v>21.551948051948056</v>
      </c>
      <c r="N47" s="3"/>
      <c r="O47" s="9"/>
    </row>
    <row r="48" spans="1:15">
      <c r="B48" s="15">
        <f t="shared" si="9"/>
        <v>16</v>
      </c>
      <c r="C48" s="16">
        <f t="shared" si="6"/>
        <v>45438</v>
      </c>
      <c r="D48" s="17">
        <v>11</v>
      </c>
      <c r="E48" s="18">
        <f t="shared" si="7"/>
        <v>0.5</v>
      </c>
      <c r="F48" s="19" t="s">
        <v>47</v>
      </c>
      <c r="G48" s="21">
        <v>8.7100000000000009</v>
      </c>
      <c r="H48" s="19">
        <v>10</v>
      </c>
      <c r="I48" s="15">
        <v>7</v>
      </c>
      <c r="J48" s="15">
        <v>14.71</v>
      </c>
      <c r="K48" s="15">
        <v>460.59</v>
      </c>
      <c r="L48" s="20">
        <f t="shared" si="5"/>
        <v>445.88</v>
      </c>
      <c r="M48" s="20">
        <f t="shared" si="8"/>
        <v>57.906493506493511</v>
      </c>
      <c r="N48" s="15"/>
      <c r="O48" s="19"/>
    </row>
    <row r="49" spans="2:15">
      <c r="B49" s="3">
        <f t="shared" si="9"/>
        <v>17</v>
      </c>
      <c r="C49" s="4">
        <f t="shared" si="6"/>
        <v>45460</v>
      </c>
      <c r="D49" s="10">
        <v>6</v>
      </c>
      <c r="E49" s="11">
        <f t="shared" si="7"/>
        <v>0.27272727272727271</v>
      </c>
      <c r="F49" s="9" t="s">
        <v>33</v>
      </c>
      <c r="G49" s="13">
        <v>8.6</v>
      </c>
      <c r="H49" s="9">
        <v>10</v>
      </c>
      <c r="I49" s="3">
        <v>8</v>
      </c>
      <c r="J49" s="3">
        <v>14.58</v>
      </c>
      <c r="K49" s="3">
        <v>192.04</v>
      </c>
      <c r="L49" s="14">
        <f t="shared" si="5"/>
        <v>177.45999999999998</v>
      </c>
      <c r="M49" s="14">
        <f t="shared" si="8"/>
        <v>20.165909090909089</v>
      </c>
      <c r="N49" s="3"/>
      <c r="O49" s="9"/>
    </row>
    <row r="50" spans="2:15">
      <c r="B50" s="15">
        <f t="shared" si="9"/>
        <v>18</v>
      </c>
      <c r="C50" s="16">
        <f t="shared" si="6"/>
        <v>45482</v>
      </c>
      <c r="D50" s="17">
        <v>4</v>
      </c>
      <c r="E50" s="18">
        <f t="shared" si="7"/>
        <v>0.18181818181818182</v>
      </c>
      <c r="F50" s="19" t="s">
        <v>47</v>
      </c>
      <c r="G50" s="21">
        <v>8.57</v>
      </c>
      <c r="H50" s="19">
        <v>10</v>
      </c>
      <c r="I50" s="15">
        <v>8</v>
      </c>
      <c r="J50" s="15">
        <v>17.62</v>
      </c>
      <c r="K50" s="15">
        <v>164.72</v>
      </c>
      <c r="L50" s="20">
        <f t="shared" si="5"/>
        <v>147.1</v>
      </c>
      <c r="M50" s="20">
        <f t="shared" si="8"/>
        <v>16.71590909090909</v>
      </c>
      <c r="N50" s="15"/>
      <c r="O50" s="19"/>
    </row>
    <row r="51" spans="2:15">
      <c r="B51" s="3">
        <f t="shared" si="9"/>
        <v>19</v>
      </c>
      <c r="C51" s="4">
        <f t="shared" si="6"/>
        <v>45504</v>
      </c>
      <c r="D51" s="10">
        <v>4</v>
      </c>
      <c r="E51" s="11">
        <f t="shared" si="7"/>
        <v>0.18181818181818182</v>
      </c>
      <c r="F51" s="9" t="s">
        <v>44</v>
      </c>
      <c r="G51" s="13">
        <v>8.67</v>
      </c>
      <c r="H51" s="9">
        <v>10</v>
      </c>
      <c r="I51" s="3">
        <v>8</v>
      </c>
      <c r="J51" s="3">
        <v>16.829999999999998</v>
      </c>
      <c r="K51" s="3">
        <v>194.05</v>
      </c>
      <c r="L51" s="14">
        <f t="shared" si="5"/>
        <v>177.22000000000003</v>
      </c>
      <c r="M51" s="14">
        <f t="shared" si="8"/>
        <v>20.138636363636365</v>
      </c>
      <c r="N51" s="3"/>
      <c r="O51" s="9"/>
    </row>
    <row r="52" spans="2:15">
      <c r="B52" s="15">
        <f t="shared" si="9"/>
        <v>20</v>
      </c>
      <c r="C52" s="16">
        <f t="shared" si="6"/>
        <v>45526</v>
      </c>
      <c r="D52" s="17">
        <v>4</v>
      </c>
      <c r="E52" s="18">
        <f t="shared" si="7"/>
        <v>0.18181818181818182</v>
      </c>
      <c r="F52" s="19" t="s">
        <v>47</v>
      </c>
      <c r="G52" s="21">
        <v>8.68</v>
      </c>
      <c r="H52" s="19">
        <v>10</v>
      </c>
      <c r="I52" s="15">
        <v>8</v>
      </c>
      <c r="J52" s="15">
        <v>16.87</v>
      </c>
      <c r="K52" s="15">
        <v>121.43</v>
      </c>
      <c r="L52" s="20">
        <f t="shared" si="5"/>
        <v>104.56</v>
      </c>
      <c r="M52" s="20">
        <f t="shared" si="8"/>
        <v>11.881818181818181</v>
      </c>
      <c r="N52" s="15"/>
      <c r="O52" s="19"/>
    </row>
    <row r="53" spans="2:15">
      <c r="B53" s="3">
        <f t="shared" si="9"/>
        <v>21</v>
      </c>
      <c r="C53" s="4">
        <f t="shared" si="6"/>
        <v>45548</v>
      </c>
      <c r="D53" s="10">
        <v>6</v>
      </c>
      <c r="E53" s="11">
        <f t="shared" si="7"/>
        <v>0.27272727272727271</v>
      </c>
      <c r="F53" s="9" t="s">
        <v>44</v>
      </c>
      <c r="G53" s="13">
        <v>8.7200000000000006</v>
      </c>
      <c r="H53" s="9">
        <v>10</v>
      </c>
      <c r="I53" s="3">
        <v>8</v>
      </c>
      <c r="J53" s="3">
        <v>17.78</v>
      </c>
      <c r="K53" s="3">
        <v>194.93</v>
      </c>
      <c r="L53" s="14">
        <f t="shared" si="5"/>
        <v>177.15</v>
      </c>
      <c r="M53" s="14">
        <f t="shared" si="8"/>
        <v>20.130681818181817</v>
      </c>
      <c r="N53" s="3"/>
      <c r="O53" s="9"/>
    </row>
    <row r="54" spans="2:15">
      <c r="B54" s="3">
        <f t="shared" si="9"/>
        <v>22</v>
      </c>
      <c r="C54" s="4">
        <f t="shared" si="6"/>
        <v>45570</v>
      </c>
      <c r="D54" s="24"/>
      <c r="E54" s="24"/>
      <c r="F54" s="23"/>
      <c r="G54" s="23"/>
      <c r="H54" s="23"/>
      <c r="I54" s="23"/>
      <c r="J54" s="23"/>
      <c r="K54" s="23"/>
      <c r="L54" s="23"/>
      <c r="M54" s="23"/>
      <c r="N54" s="23"/>
      <c r="O54" s="23"/>
    </row>
  </sheetData>
  <phoneticPr fontId="1"/>
  <pageMargins left="0.7" right="0.7" top="0.75" bottom="0.75" header="0.3" footer="0.3"/>
  <pageSetup paperSize="9" scale="55" orientation="landscape" horizontalDpi="0" verticalDpi="0"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0EA74-DEF1-8D4D-9DA1-38917FBFEB96}">
  <dimension ref="B2:S56"/>
  <sheetViews>
    <sheetView tabSelected="1" topLeftCell="B30" zoomScale="120" zoomScaleNormal="120" workbookViewId="0">
      <selection activeCell="E36" sqref="E36"/>
    </sheetView>
  </sheetViews>
  <sheetFormatPr baseColWidth="10" defaultRowHeight="14"/>
  <cols>
    <col min="1" max="1" width="10.7109375" style="32"/>
    <col min="2" max="2" width="10.5703125" style="32" customWidth="1"/>
    <col min="3" max="3" width="13.7109375" style="32" customWidth="1"/>
    <col min="4" max="4" width="27.42578125" style="32" customWidth="1"/>
    <col min="5" max="5" width="15.85546875" style="32" customWidth="1"/>
    <col min="6" max="6" width="12" style="32" customWidth="1"/>
    <col min="7" max="7" width="15.28515625" style="32" customWidth="1"/>
    <col min="8" max="16384" width="10.7109375" style="32"/>
  </cols>
  <sheetData>
    <row r="2" spans="2:19" ht="15" thickBot="1"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2:19">
      <c r="C3" s="33"/>
      <c r="D3" s="33"/>
      <c r="E3" s="33" t="s">
        <v>67</v>
      </c>
      <c r="F3" s="33" t="s">
        <v>69</v>
      </c>
      <c r="G3" s="32" t="s">
        <v>50</v>
      </c>
      <c r="H3" s="42" t="s">
        <v>51</v>
      </c>
      <c r="I3" s="42" t="s">
        <v>52</v>
      </c>
      <c r="J3" s="42" t="s">
        <v>53</v>
      </c>
      <c r="K3" s="42" t="s">
        <v>54</v>
      </c>
      <c r="L3" s="42" t="s">
        <v>55</v>
      </c>
      <c r="M3" s="42" t="s">
        <v>56</v>
      </c>
      <c r="N3" s="42" t="s">
        <v>57</v>
      </c>
      <c r="O3" s="42" t="s">
        <v>58</v>
      </c>
      <c r="P3" s="42" t="s">
        <v>59</v>
      </c>
      <c r="Q3" s="42" t="s">
        <v>60</v>
      </c>
      <c r="R3" s="42" t="s">
        <v>61</v>
      </c>
      <c r="S3" s="42" t="s">
        <v>62</v>
      </c>
    </row>
    <row r="4" spans="2:19">
      <c r="C4" s="35" t="s">
        <v>71</v>
      </c>
      <c r="D4" s="35" t="s">
        <v>72</v>
      </c>
      <c r="E4" s="35" t="s">
        <v>68</v>
      </c>
      <c r="F4" s="35" t="s">
        <v>70</v>
      </c>
      <c r="G4" s="35" t="s">
        <v>63</v>
      </c>
      <c r="H4" s="43" t="s">
        <v>64</v>
      </c>
      <c r="I4" s="43" t="s">
        <v>64</v>
      </c>
      <c r="J4" s="43" t="s">
        <v>64</v>
      </c>
      <c r="K4" s="43" t="s">
        <v>65</v>
      </c>
      <c r="L4" s="43" t="s">
        <v>65</v>
      </c>
      <c r="M4" s="43" t="s">
        <v>65</v>
      </c>
      <c r="N4" s="43" t="s">
        <v>65</v>
      </c>
      <c r="O4" s="43" t="s">
        <v>65</v>
      </c>
      <c r="P4" s="43" t="s">
        <v>65</v>
      </c>
      <c r="Q4" s="43" t="s">
        <v>66</v>
      </c>
      <c r="R4" s="43" t="s">
        <v>64</v>
      </c>
      <c r="S4" s="43" t="s">
        <v>64</v>
      </c>
    </row>
    <row r="5" spans="2:19">
      <c r="C5" s="33" t="s">
        <v>73</v>
      </c>
      <c r="D5" s="36">
        <v>45107</v>
      </c>
      <c r="E5" s="33"/>
      <c r="F5" s="33"/>
      <c r="G5" s="33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2:19">
      <c r="B6" s="33" t="s">
        <v>75</v>
      </c>
      <c r="C6" s="33">
        <v>1</v>
      </c>
      <c r="D6" s="37">
        <v>45108</v>
      </c>
      <c r="E6" s="33">
        <v>22</v>
      </c>
      <c r="F6" s="33">
        <v>1000</v>
      </c>
      <c r="G6" s="44">
        <v>16.352727272727272</v>
      </c>
      <c r="H6" s="45">
        <v>7.9201354357148634</v>
      </c>
      <c r="I6" s="45">
        <v>7.4765351842535406</v>
      </c>
      <c r="J6" s="45">
        <v>1.113505212489003</v>
      </c>
      <c r="K6" s="46">
        <v>1.0380819645207688</v>
      </c>
      <c r="L6" s="46">
        <v>8.8503806706288106</v>
      </c>
      <c r="M6" s="46">
        <v>30.447741433781015</v>
      </c>
      <c r="N6" s="46">
        <v>5.7250036269922158E-2</v>
      </c>
      <c r="O6" s="46">
        <v>5.0041682417046457E-2</v>
      </c>
      <c r="P6" s="46">
        <v>0.57114265386030727</v>
      </c>
      <c r="Q6" s="45">
        <v>999.99</v>
      </c>
      <c r="R6" s="45">
        <v>999.99</v>
      </c>
      <c r="S6" s="46">
        <v>0.24023967622744644</v>
      </c>
    </row>
    <row r="7" spans="2:19">
      <c r="B7" s="33" t="s">
        <v>76</v>
      </c>
      <c r="C7" s="33">
        <v>2</v>
      </c>
      <c r="D7" s="37">
        <v>45130</v>
      </c>
      <c r="E7" s="33">
        <v>22</v>
      </c>
      <c r="F7" s="33">
        <v>1000</v>
      </c>
      <c r="G7" s="44">
        <v>20.481818181818184</v>
      </c>
      <c r="H7" s="45">
        <v>9.1499740128953633</v>
      </c>
      <c r="I7" s="45">
        <v>6.9534456241057008</v>
      </c>
      <c r="J7" s="45">
        <v>1.2743670812899168</v>
      </c>
      <c r="K7" s="46">
        <v>0.95330618428539393</v>
      </c>
      <c r="L7" s="46">
        <v>9.2555935602818575</v>
      </c>
      <c r="M7" s="46">
        <v>26.467585876861794</v>
      </c>
      <c r="N7" s="46">
        <v>5.2246962472278509E-2</v>
      </c>
      <c r="O7" s="46">
        <v>6.08701807808225E-2</v>
      </c>
      <c r="P7" s="46">
        <v>0.54180506157236086</v>
      </c>
      <c r="Q7" s="45">
        <v>999.99</v>
      </c>
      <c r="R7" s="45">
        <v>999.99</v>
      </c>
      <c r="S7" s="46">
        <v>0.2046523373238312</v>
      </c>
    </row>
    <row r="8" spans="2:19">
      <c r="B8" s="33" t="s">
        <v>77</v>
      </c>
      <c r="C8" s="33">
        <v>3</v>
      </c>
      <c r="D8" s="37">
        <v>45152</v>
      </c>
      <c r="E8" s="33">
        <v>22</v>
      </c>
      <c r="F8" s="33">
        <v>1000</v>
      </c>
      <c r="G8" s="44">
        <v>20.685454545454547</v>
      </c>
      <c r="H8" s="45">
        <v>9.6473663981155653</v>
      </c>
      <c r="I8" s="45">
        <v>6.8942101771432789</v>
      </c>
      <c r="J8" s="45">
        <v>1.4528874596789942</v>
      </c>
      <c r="K8" s="46">
        <v>0.90225967484314651</v>
      </c>
      <c r="L8" s="46">
        <v>7.9318875246015255</v>
      </c>
      <c r="M8" s="46">
        <v>26.439701254243506</v>
      </c>
      <c r="N8" s="46">
        <v>4.4069030988471078E-2</v>
      </c>
      <c r="O8" s="46">
        <v>5.6105966974613231E-2</v>
      </c>
      <c r="P8" s="46">
        <v>0.47327816363063752</v>
      </c>
      <c r="Q8" s="45">
        <v>999.99</v>
      </c>
      <c r="R8" s="45">
        <v>999.99</v>
      </c>
      <c r="S8" s="46">
        <v>0.18622540930360951</v>
      </c>
    </row>
    <row r="9" spans="2:19">
      <c r="B9" s="33" t="s">
        <v>78</v>
      </c>
      <c r="C9" s="33">
        <v>4</v>
      </c>
      <c r="D9" s="37">
        <v>45174</v>
      </c>
      <c r="E9" s="33">
        <v>22</v>
      </c>
      <c r="F9" s="33">
        <v>1000</v>
      </c>
      <c r="G9" s="44">
        <v>23.741818181818179</v>
      </c>
      <c r="H9" s="45">
        <v>8.6746781033024369</v>
      </c>
      <c r="I9" s="45">
        <v>5.6936213153808453</v>
      </c>
      <c r="J9" s="45">
        <v>1.2614994878147874</v>
      </c>
      <c r="K9" s="46">
        <v>1.428213449365773</v>
      </c>
      <c r="L9" s="46">
        <v>9.4025409992104585</v>
      </c>
      <c r="M9" s="46">
        <v>22.317359195692635</v>
      </c>
      <c r="N9" s="46">
        <v>6.6309415299459912E-2</v>
      </c>
      <c r="O9" s="46">
        <v>8.9504261462074283E-2</v>
      </c>
      <c r="P9" s="46">
        <v>0.78446397843571858</v>
      </c>
      <c r="Q9" s="45">
        <v>999.99</v>
      </c>
      <c r="R9" s="45">
        <v>999.99</v>
      </c>
      <c r="S9" s="46">
        <v>0.29510212957523335</v>
      </c>
    </row>
    <row r="10" spans="2:19">
      <c r="B10" s="33" t="s">
        <v>79</v>
      </c>
      <c r="C10" s="33">
        <v>5</v>
      </c>
      <c r="D10" s="37">
        <v>45196</v>
      </c>
      <c r="E10" s="33">
        <v>22</v>
      </c>
      <c r="F10" s="33">
        <v>1000</v>
      </c>
      <c r="G10" s="44">
        <v>19.085454545454546</v>
      </c>
      <c r="H10" s="45">
        <v>7.3694291670148546</v>
      </c>
      <c r="I10" s="45">
        <v>6.972835393481545</v>
      </c>
      <c r="J10" s="45">
        <v>1.046375079424009</v>
      </c>
      <c r="K10" s="46">
        <v>1.4697909035333443</v>
      </c>
      <c r="L10" s="46">
        <v>10.633946676400726</v>
      </c>
      <c r="M10" s="46">
        <v>30.39773510170204</v>
      </c>
      <c r="N10" s="46">
        <v>8.0063924320625757E-2</v>
      </c>
      <c r="O10" s="46">
        <v>9.9979344616583435E-2</v>
      </c>
      <c r="P10" s="46">
        <v>0.84403919306045283</v>
      </c>
      <c r="Q10" s="45">
        <v>999.99</v>
      </c>
      <c r="R10" s="45">
        <v>999.99</v>
      </c>
      <c r="S10" s="46">
        <v>0.34448052038190335</v>
      </c>
    </row>
    <row r="11" spans="2:19">
      <c r="B11" s="33" t="s">
        <v>80</v>
      </c>
      <c r="C11" s="33">
        <v>6</v>
      </c>
      <c r="D11" s="37">
        <v>45218</v>
      </c>
      <c r="E11" s="33">
        <v>22</v>
      </c>
      <c r="F11" s="33">
        <v>1000</v>
      </c>
      <c r="G11" s="44">
        <v>28.181818181818183</v>
      </c>
      <c r="H11" s="45">
        <v>9.8468734161763258</v>
      </c>
      <c r="I11" s="45">
        <v>6.4507145174304021</v>
      </c>
      <c r="J11" s="45">
        <v>1.3385429946288512</v>
      </c>
      <c r="K11" s="46">
        <v>0.96636194554421073</v>
      </c>
      <c r="L11" s="46">
        <v>8.5113018317941567</v>
      </c>
      <c r="M11" s="46">
        <v>24.935895866308787</v>
      </c>
      <c r="N11" s="46">
        <v>5.2300948426780618E-2</v>
      </c>
      <c r="O11" s="46">
        <v>8.0108784662008783E-2</v>
      </c>
      <c r="P11" s="46">
        <v>0.60030975704157385</v>
      </c>
      <c r="Q11" s="45">
        <v>999.99</v>
      </c>
      <c r="R11" s="45">
        <v>999.99</v>
      </c>
      <c r="S11" s="46">
        <v>0.22502470108460479</v>
      </c>
    </row>
    <row r="12" spans="2:19">
      <c r="C12" s="33">
        <v>7</v>
      </c>
      <c r="D12" s="37">
        <v>45240</v>
      </c>
      <c r="E12" s="33">
        <v>22</v>
      </c>
      <c r="F12" s="33">
        <v>1000</v>
      </c>
      <c r="G12" s="44">
        <v>17.123636363636365</v>
      </c>
      <c r="H12" s="45">
        <v>7.1158213001165294</v>
      </c>
      <c r="I12" s="45">
        <v>7.0302383319801365</v>
      </c>
      <c r="J12" s="45">
        <v>0.99231751901187271</v>
      </c>
      <c r="K12" s="46">
        <v>0.98497540745686096</v>
      </c>
      <c r="L12" s="46">
        <v>10.21529183086329</v>
      </c>
      <c r="M12" s="46">
        <v>31.300929774982279</v>
      </c>
      <c r="N12" s="46">
        <v>5.1421095460672889E-2</v>
      </c>
      <c r="O12" s="46">
        <v>0.10293923603732856</v>
      </c>
      <c r="P12" s="46">
        <v>0.60043059210236338</v>
      </c>
      <c r="Q12" s="45">
        <v>999.99</v>
      </c>
      <c r="R12" s="45">
        <v>999.99</v>
      </c>
      <c r="S12" s="46">
        <v>0.25048880340496238</v>
      </c>
    </row>
    <row r="13" spans="2:19">
      <c r="C13" s="33">
        <v>8</v>
      </c>
      <c r="D13" s="37">
        <v>45262</v>
      </c>
      <c r="E13" s="33">
        <v>22</v>
      </c>
      <c r="F13" s="33">
        <v>1000</v>
      </c>
      <c r="G13" s="44">
        <v>6.4109090909090902</v>
      </c>
      <c r="H13" s="45">
        <v>999.99</v>
      </c>
      <c r="I13" s="45">
        <v>999.99</v>
      </c>
      <c r="J13" s="45">
        <v>999.99</v>
      </c>
      <c r="K13" s="46">
        <v>0.54194599320928105</v>
      </c>
      <c r="L13" s="46">
        <v>5.8737950461813986</v>
      </c>
      <c r="M13" s="46">
        <v>24.340153025510872</v>
      </c>
      <c r="N13" s="46">
        <v>3.6287560741720626E-2</v>
      </c>
      <c r="O13" s="46">
        <v>5.2665458386166104E-2</v>
      </c>
      <c r="P13" s="46">
        <v>0.36115703657874465</v>
      </c>
      <c r="Q13" s="45">
        <v>999.99</v>
      </c>
      <c r="R13" s="45">
        <v>999.99</v>
      </c>
      <c r="S13" s="46">
        <v>0.10207912625316237</v>
      </c>
    </row>
    <row r="14" spans="2:19">
      <c r="C14" s="33">
        <v>9</v>
      </c>
      <c r="D14" s="37">
        <v>45284</v>
      </c>
      <c r="E14" s="33">
        <v>22</v>
      </c>
      <c r="F14" s="33">
        <v>1000</v>
      </c>
      <c r="G14" s="44">
        <v>30.052727272727271</v>
      </c>
      <c r="H14" s="45">
        <v>6.8407749106208993</v>
      </c>
      <c r="I14" s="45">
        <v>7.494680568812969</v>
      </c>
      <c r="J14" s="45">
        <v>0.96713155945160389</v>
      </c>
      <c r="K14" s="46">
        <v>0.60177457035989634</v>
      </c>
      <c r="L14" s="46">
        <v>6.6203957104489426</v>
      </c>
      <c r="M14" s="46">
        <v>30.115345449917076</v>
      </c>
      <c r="N14" s="46">
        <v>3.036291769215077E-2</v>
      </c>
      <c r="O14" s="46">
        <v>4.1968611957476906E-2</v>
      </c>
      <c r="P14" s="46">
        <v>0.3747927413306158</v>
      </c>
      <c r="Q14" s="45">
        <v>999.99</v>
      </c>
      <c r="R14" s="45">
        <v>999.99</v>
      </c>
      <c r="S14" s="46">
        <v>0.13350017706877723</v>
      </c>
    </row>
    <row r="15" spans="2:19">
      <c r="C15" s="33">
        <v>10</v>
      </c>
      <c r="D15" s="37">
        <v>45306</v>
      </c>
      <c r="E15" s="33">
        <v>22</v>
      </c>
      <c r="F15" s="33">
        <v>1000</v>
      </c>
      <c r="G15" s="44">
        <v>74.676363636363646</v>
      </c>
      <c r="H15" s="45">
        <v>7.7993430970247335</v>
      </c>
      <c r="I15" s="45">
        <v>7.6932191976253907</v>
      </c>
      <c r="J15" s="45">
        <v>1.0450757015832792</v>
      </c>
      <c r="K15" s="46">
        <v>0.8453942056490229</v>
      </c>
      <c r="L15" s="46">
        <v>9.5545218391250106</v>
      </c>
      <c r="M15" s="46">
        <v>30.988290709824664</v>
      </c>
      <c r="N15" s="46">
        <v>5.2437366137139008E-2</v>
      </c>
      <c r="O15" s="46">
        <v>4.0934422916975924E-2</v>
      </c>
      <c r="P15" s="46">
        <v>0.58162636583541172</v>
      </c>
      <c r="Q15" s="45">
        <v>999.99</v>
      </c>
      <c r="R15" s="45">
        <v>999.99</v>
      </c>
      <c r="S15" s="46">
        <v>0.2559370198917913</v>
      </c>
    </row>
    <row r="16" spans="2:19">
      <c r="C16" s="33">
        <v>11</v>
      </c>
      <c r="D16" s="37">
        <v>45328</v>
      </c>
      <c r="E16" s="33">
        <v>22</v>
      </c>
      <c r="F16" s="33">
        <v>1000</v>
      </c>
      <c r="G16" s="44">
        <v>70.650757575757581</v>
      </c>
      <c r="H16" s="45">
        <v>6.1205213576624802</v>
      </c>
      <c r="I16" s="45">
        <v>8.3827030284451673</v>
      </c>
      <c r="J16" s="45">
        <v>0.85031449323005259</v>
      </c>
      <c r="K16" s="46">
        <v>0.67959450961419321</v>
      </c>
      <c r="L16" s="46">
        <v>7.7347543464526565</v>
      </c>
      <c r="M16" s="46">
        <v>36.228900262340922</v>
      </c>
      <c r="N16" s="46">
        <v>4.4688968288989134E-2</v>
      </c>
      <c r="O16" s="46">
        <v>3.50409453374683E-2</v>
      </c>
      <c r="P16" s="46">
        <v>0.49383315882556317</v>
      </c>
      <c r="Q16" s="45">
        <v>999.99</v>
      </c>
      <c r="R16" s="45">
        <v>999.99</v>
      </c>
      <c r="S16" s="46">
        <v>0.16152683521207706</v>
      </c>
    </row>
    <row r="17" spans="2:19">
      <c r="C17" s="33">
        <v>12</v>
      </c>
      <c r="D17" s="37">
        <v>45350</v>
      </c>
      <c r="E17" s="33">
        <v>22</v>
      </c>
      <c r="F17" s="33">
        <v>1000</v>
      </c>
      <c r="G17" s="44">
        <v>60.507272727272728</v>
      </c>
      <c r="H17" s="45">
        <v>6.920139580648117</v>
      </c>
      <c r="I17" s="45">
        <v>7.8002108250191409</v>
      </c>
      <c r="J17" s="45">
        <v>0.87335922158953538</v>
      </c>
      <c r="K17" s="46">
        <v>0.67457623634697328</v>
      </c>
      <c r="L17" s="46">
        <v>7.4228852700156276</v>
      </c>
      <c r="M17" s="46">
        <v>37.639134595568883</v>
      </c>
      <c r="N17" s="46">
        <v>3.9119495000403778E-2</v>
      </c>
      <c r="O17" s="46">
        <v>3.4323753294295309E-2</v>
      </c>
      <c r="P17" s="46">
        <v>0.47607937514640086</v>
      </c>
      <c r="Q17" s="45">
        <v>999.99</v>
      </c>
      <c r="R17" s="45">
        <v>999.99</v>
      </c>
      <c r="S17" s="46">
        <v>0.14629848575444304</v>
      </c>
    </row>
    <row r="18" spans="2:19">
      <c r="C18" s="33">
        <v>13</v>
      </c>
      <c r="D18" s="37">
        <v>45372</v>
      </c>
      <c r="E18" s="33">
        <v>22</v>
      </c>
      <c r="F18" s="33">
        <v>1000</v>
      </c>
      <c r="G18" s="44">
        <v>104.44772727272726</v>
      </c>
      <c r="H18" s="45">
        <v>8.5070752301334096</v>
      </c>
      <c r="I18" s="45">
        <v>5.8614212012856619</v>
      </c>
      <c r="J18" s="45">
        <v>1.053702038635199</v>
      </c>
      <c r="K18" s="45">
        <v>1.1455858786233779</v>
      </c>
      <c r="L18" s="45">
        <v>14.002042585924551</v>
      </c>
      <c r="M18" s="45">
        <v>29.119468496056225</v>
      </c>
      <c r="N18" s="45">
        <v>6.3957375562332081E-2</v>
      </c>
      <c r="O18" s="45">
        <v>4.2246398969697341E-2</v>
      </c>
      <c r="P18" s="45">
        <v>0.71211345582760521</v>
      </c>
      <c r="Q18" s="45">
        <v>999.99</v>
      </c>
      <c r="R18" s="45">
        <v>999.99</v>
      </c>
      <c r="S18" s="45">
        <v>0.29437083940919617</v>
      </c>
    </row>
    <row r="19" spans="2:19">
      <c r="C19" s="33">
        <v>14</v>
      </c>
      <c r="D19" s="37">
        <v>45394</v>
      </c>
      <c r="E19" s="33">
        <v>22</v>
      </c>
      <c r="F19" s="33">
        <v>1000</v>
      </c>
      <c r="G19" s="44">
        <v>38.981818181818184</v>
      </c>
      <c r="H19" s="45">
        <v>7.3062583184947743</v>
      </c>
      <c r="I19" s="45">
        <v>7.1586003414827628</v>
      </c>
      <c r="J19" s="45">
        <v>0.99302160733459022</v>
      </c>
      <c r="K19" s="45">
        <v>0.72146280057804446</v>
      </c>
      <c r="L19" s="45">
        <v>7.5071039129817114</v>
      </c>
      <c r="M19" s="45">
        <v>28.02016199161508</v>
      </c>
      <c r="N19" s="45">
        <v>3.6864449074881789E-2</v>
      </c>
      <c r="O19" s="45">
        <v>2.7862482000404032E-2</v>
      </c>
      <c r="P19" s="45">
        <v>0.43592301653158516</v>
      </c>
      <c r="Q19" s="45">
        <v>999.99</v>
      </c>
      <c r="R19" s="45">
        <v>999.99</v>
      </c>
      <c r="S19" s="45">
        <v>0.12181361164818098</v>
      </c>
    </row>
    <row r="20" spans="2:19">
      <c r="C20" s="33">
        <v>15</v>
      </c>
      <c r="D20" s="37">
        <v>45416</v>
      </c>
      <c r="E20" s="33">
        <v>22</v>
      </c>
      <c r="F20" s="33">
        <v>1000</v>
      </c>
      <c r="G20" s="44">
        <v>15.341818181818182</v>
      </c>
      <c r="H20" s="45">
        <v>6.7593990235408441</v>
      </c>
      <c r="I20" s="45">
        <v>6.6401769853092176</v>
      </c>
      <c r="J20" s="45">
        <v>0.96206144963650519</v>
      </c>
      <c r="K20" s="45">
        <v>1.0060754267099075</v>
      </c>
      <c r="L20" s="45">
        <v>14.956577963223481</v>
      </c>
      <c r="M20" s="45">
        <v>31.103418328390831</v>
      </c>
      <c r="N20" s="45">
        <v>4.9252750960014496E-2</v>
      </c>
      <c r="O20" s="45">
        <v>4.0096240531611836E-2</v>
      </c>
      <c r="P20" s="45">
        <v>0.55580589324811569</v>
      </c>
      <c r="Q20" s="45">
        <v>999.99</v>
      </c>
      <c r="R20" s="45">
        <v>999.99</v>
      </c>
      <c r="S20" s="45">
        <v>0.22801058173341421</v>
      </c>
    </row>
    <row r="21" spans="2:19">
      <c r="C21" s="33">
        <v>16</v>
      </c>
      <c r="D21" s="37">
        <v>45438</v>
      </c>
      <c r="E21" s="33">
        <v>22</v>
      </c>
      <c r="F21" s="33">
        <v>1000</v>
      </c>
      <c r="G21" s="44">
        <v>24.038181818181815</v>
      </c>
      <c r="H21" s="45">
        <v>6.5584143564050956</v>
      </c>
      <c r="I21" s="45">
        <v>5.8932764351180902</v>
      </c>
      <c r="J21" s="45">
        <v>0.89349607468823633</v>
      </c>
      <c r="K21" s="45">
        <v>0.99745485408933021</v>
      </c>
      <c r="L21" s="45">
        <v>16.128682774613129</v>
      </c>
      <c r="M21" s="45">
        <v>27.324552514318039</v>
      </c>
      <c r="N21" s="45">
        <v>4.9755454606244323E-2</v>
      </c>
      <c r="O21" s="45">
        <v>5.35553707451705E-2</v>
      </c>
      <c r="P21" s="45">
        <v>0.55992614389034889</v>
      </c>
      <c r="Q21" s="45">
        <v>999.99</v>
      </c>
      <c r="R21" s="45">
        <v>999.99</v>
      </c>
      <c r="S21" s="45">
        <v>0.27457109316594308</v>
      </c>
    </row>
    <row r="22" spans="2:19">
      <c r="C22" s="33">
        <v>17</v>
      </c>
      <c r="D22" s="37">
        <v>45460</v>
      </c>
      <c r="E22" s="33">
        <v>22</v>
      </c>
      <c r="F22" s="33">
        <v>1000</v>
      </c>
      <c r="G22" s="44">
        <v>10.201818181818181</v>
      </c>
      <c r="H22" s="45">
        <v>8.2755141216067347</v>
      </c>
      <c r="I22" s="45">
        <v>5.4191634705345475</v>
      </c>
      <c r="J22" s="45">
        <v>1.1044335913702401</v>
      </c>
      <c r="K22" s="45">
        <v>0.9194937116987637</v>
      </c>
      <c r="L22" s="45">
        <v>9.9080027430816671</v>
      </c>
      <c r="M22" s="45">
        <v>28.411272502118052</v>
      </c>
      <c r="N22" s="45">
        <v>4.5325070961912572E-2</v>
      </c>
      <c r="O22" s="45">
        <v>5.177627327439345E-2</v>
      </c>
      <c r="P22" s="45">
        <v>0.50724197762226031</v>
      </c>
      <c r="Q22" s="45">
        <v>999.99</v>
      </c>
      <c r="R22" s="45">
        <v>999.99</v>
      </c>
      <c r="S22" s="45">
        <v>0.2286606237204199</v>
      </c>
    </row>
    <row r="23" spans="2:19">
      <c r="C23" s="33">
        <v>18</v>
      </c>
      <c r="D23" s="37">
        <v>45482</v>
      </c>
      <c r="E23" s="33">
        <v>22</v>
      </c>
      <c r="F23" s="33">
        <v>1000</v>
      </c>
      <c r="G23" s="44">
        <v>8.8436363636363637</v>
      </c>
      <c r="H23" s="45">
        <v>999.99</v>
      </c>
      <c r="I23" s="45">
        <v>999.99</v>
      </c>
      <c r="J23" s="45">
        <v>999.99</v>
      </c>
      <c r="K23" s="45">
        <v>0.95754324708813454</v>
      </c>
      <c r="L23" s="45">
        <v>10.030077782508016</v>
      </c>
      <c r="M23" s="45">
        <v>26.643509931068753</v>
      </c>
      <c r="N23" s="45">
        <v>4.7573436153059513E-2</v>
      </c>
      <c r="O23" s="45">
        <v>5.1767362925398311E-2</v>
      </c>
      <c r="P23" s="45">
        <v>0.5513094683727755</v>
      </c>
      <c r="Q23" s="45">
        <v>999.99</v>
      </c>
      <c r="R23" s="45">
        <v>999.99</v>
      </c>
      <c r="S23" s="45">
        <v>0.23750990046486825</v>
      </c>
    </row>
    <row r="24" spans="2:19">
      <c r="C24" s="33">
        <v>19</v>
      </c>
      <c r="D24" s="37">
        <v>45504</v>
      </c>
      <c r="E24" s="33">
        <v>22</v>
      </c>
      <c r="F24" s="33">
        <v>1000</v>
      </c>
      <c r="G24" s="44">
        <v>7.5127272727272718</v>
      </c>
      <c r="H24" s="45">
        <v>999.99</v>
      </c>
      <c r="I24" s="45">
        <v>999.99</v>
      </c>
      <c r="J24" s="45">
        <v>999.99</v>
      </c>
      <c r="K24" s="45">
        <v>999.99</v>
      </c>
      <c r="L24" s="45">
        <v>999.99</v>
      </c>
      <c r="M24" s="45">
        <v>999.99</v>
      </c>
      <c r="N24" s="45">
        <v>999.99</v>
      </c>
      <c r="O24" s="45">
        <v>999.99</v>
      </c>
      <c r="P24" s="45">
        <v>999.99</v>
      </c>
      <c r="Q24" s="45">
        <v>999.99</v>
      </c>
      <c r="R24" s="45">
        <v>999.99</v>
      </c>
      <c r="S24" s="45">
        <v>999.99</v>
      </c>
    </row>
    <row r="25" spans="2:19">
      <c r="C25" s="33">
        <v>20</v>
      </c>
      <c r="D25" s="37">
        <v>45526</v>
      </c>
      <c r="E25" s="33">
        <v>22</v>
      </c>
      <c r="F25" s="33">
        <v>1000</v>
      </c>
      <c r="G25" s="44">
        <v>8.127272727272727</v>
      </c>
      <c r="H25" s="45">
        <v>999.99</v>
      </c>
      <c r="I25" s="45">
        <v>999.99</v>
      </c>
      <c r="J25" s="45">
        <v>999.99</v>
      </c>
      <c r="K25" s="45">
        <v>999.99</v>
      </c>
      <c r="L25" s="45">
        <v>999.99</v>
      </c>
      <c r="M25" s="45">
        <v>999.99</v>
      </c>
      <c r="N25" s="45">
        <v>999.99</v>
      </c>
      <c r="O25" s="45">
        <v>999.99</v>
      </c>
      <c r="P25" s="45">
        <v>999.99</v>
      </c>
      <c r="Q25" s="45">
        <v>999.99</v>
      </c>
      <c r="R25" s="45">
        <v>999.99</v>
      </c>
      <c r="S25" s="45">
        <v>999.99</v>
      </c>
    </row>
    <row r="26" spans="2:19">
      <c r="C26" s="33">
        <v>21</v>
      </c>
      <c r="D26" s="37">
        <v>45548</v>
      </c>
      <c r="E26" s="33">
        <v>22</v>
      </c>
      <c r="F26" s="33">
        <v>1000</v>
      </c>
      <c r="G26" s="44">
        <v>4.9618181818181801</v>
      </c>
      <c r="H26" s="45">
        <v>999.99</v>
      </c>
      <c r="I26" s="45">
        <v>999.99</v>
      </c>
      <c r="J26" s="45">
        <v>999.99</v>
      </c>
      <c r="K26" s="45">
        <v>999.99</v>
      </c>
      <c r="L26" s="45">
        <v>999.99</v>
      </c>
      <c r="M26" s="45">
        <v>999.99</v>
      </c>
      <c r="N26" s="45">
        <v>999.99</v>
      </c>
      <c r="O26" s="45">
        <v>999.99</v>
      </c>
      <c r="P26" s="45">
        <v>999.99</v>
      </c>
      <c r="Q26" s="45">
        <v>999.99</v>
      </c>
      <c r="R26" s="45">
        <v>999.99</v>
      </c>
      <c r="S26" s="45">
        <v>999.99</v>
      </c>
    </row>
    <row r="27" spans="2:19">
      <c r="C27" s="33">
        <v>22</v>
      </c>
      <c r="D27" s="37">
        <v>45570</v>
      </c>
      <c r="E27" s="38"/>
      <c r="F27" s="38"/>
    </row>
    <row r="28" spans="2:19">
      <c r="B28" s="41"/>
      <c r="C28" s="35" t="s">
        <v>74</v>
      </c>
      <c r="D28" s="39">
        <v>45603</v>
      </c>
      <c r="E28" s="40"/>
      <c r="F28" s="40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</row>
    <row r="29" spans="2:19">
      <c r="C29" s="33"/>
      <c r="D29" s="38"/>
      <c r="E29" s="38"/>
      <c r="F29" s="38"/>
    </row>
    <row r="30" spans="2:19" ht="15" thickBot="1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</row>
    <row r="31" spans="2:19">
      <c r="C31" s="33"/>
      <c r="D31" s="33"/>
      <c r="E31" s="33" t="s">
        <v>67</v>
      </c>
      <c r="F31" s="33" t="s">
        <v>69</v>
      </c>
      <c r="G31" s="32" t="s">
        <v>50</v>
      </c>
      <c r="H31" s="42" t="s">
        <v>51</v>
      </c>
      <c r="I31" s="42" t="s">
        <v>52</v>
      </c>
      <c r="J31" s="42" t="s">
        <v>53</v>
      </c>
      <c r="K31" s="42" t="s">
        <v>54</v>
      </c>
      <c r="L31" s="42" t="s">
        <v>55</v>
      </c>
      <c r="M31" s="42" t="s">
        <v>56</v>
      </c>
      <c r="N31" s="42" t="s">
        <v>57</v>
      </c>
      <c r="O31" s="42" t="s">
        <v>58</v>
      </c>
      <c r="P31" s="42" t="s">
        <v>59</v>
      </c>
      <c r="Q31" s="42" t="s">
        <v>60</v>
      </c>
      <c r="R31" s="42" t="s">
        <v>61</v>
      </c>
      <c r="S31" s="42" t="s">
        <v>62</v>
      </c>
    </row>
    <row r="32" spans="2:19">
      <c r="B32" s="41"/>
      <c r="C32" s="35" t="s">
        <v>71</v>
      </c>
      <c r="D32" s="35" t="s">
        <v>72</v>
      </c>
      <c r="E32" s="35" t="s">
        <v>68</v>
      </c>
      <c r="F32" s="35" t="s">
        <v>70</v>
      </c>
      <c r="G32" s="35" t="s">
        <v>63</v>
      </c>
      <c r="H32" s="43" t="s">
        <v>64</v>
      </c>
      <c r="I32" s="43" t="s">
        <v>64</v>
      </c>
      <c r="J32" s="43" t="s">
        <v>64</v>
      </c>
      <c r="K32" s="43" t="s">
        <v>65</v>
      </c>
      <c r="L32" s="43" t="s">
        <v>65</v>
      </c>
      <c r="M32" s="43" t="s">
        <v>65</v>
      </c>
      <c r="N32" s="43" t="s">
        <v>65</v>
      </c>
      <c r="O32" s="43" t="s">
        <v>65</v>
      </c>
      <c r="P32" s="43" t="s">
        <v>65</v>
      </c>
      <c r="Q32" s="43" t="s">
        <v>66</v>
      </c>
      <c r="R32" s="43" t="s">
        <v>64</v>
      </c>
      <c r="S32" s="43" t="s">
        <v>64</v>
      </c>
    </row>
    <row r="33" spans="2:19">
      <c r="C33" s="33" t="s">
        <v>73</v>
      </c>
      <c r="D33" s="36">
        <v>45107</v>
      </c>
      <c r="E33" s="33"/>
      <c r="F33" s="33"/>
      <c r="G33" s="33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</row>
    <row r="34" spans="2:19">
      <c r="B34" s="33" t="s">
        <v>75</v>
      </c>
      <c r="C34" s="33">
        <v>1</v>
      </c>
      <c r="D34" s="37">
        <v>45108</v>
      </c>
      <c r="E34" s="33">
        <v>22</v>
      </c>
      <c r="F34" s="33">
        <v>4800</v>
      </c>
      <c r="G34" s="44">
        <v>50.410909090909087</v>
      </c>
      <c r="H34" s="45">
        <v>4.8074544706821154</v>
      </c>
      <c r="I34" s="45">
        <v>3.7985792678616779</v>
      </c>
      <c r="J34" s="45">
        <v>0.60090041901971425</v>
      </c>
      <c r="K34" s="46">
        <v>2.2001358244285152</v>
      </c>
      <c r="L34" s="46">
        <v>16.054175904618869</v>
      </c>
      <c r="M34" s="46">
        <v>13.681804892747884</v>
      </c>
      <c r="N34" s="46">
        <v>0.10390464576927326</v>
      </c>
      <c r="O34" s="46">
        <v>9.5569044729040681E-2</v>
      </c>
      <c r="P34" s="46">
        <v>1.2480507138094796</v>
      </c>
      <c r="Q34" s="45">
        <v>999.99</v>
      </c>
      <c r="R34" s="45">
        <v>999.99</v>
      </c>
      <c r="S34" s="46">
        <v>0.60667764931075885</v>
      </c>
    </row>
    <row r="35" spans="2:19">
      <c r="B35" s="33" t="s">
        <v>76</v>
      </c>
      <c r="C35" s="33">
        <v>2</v>
      </c>
      <c r="D35" s="37">
        <v>45130</v>
      </c>
      <c r="E35" s="33">
        <v>22</v>
      </c>
      <c r="F35" s="33">
        <v>4800</v>
      </c>
      <c r="G35" s="44">
        <v>45.367272727272727</v>
      </c>
      <c r="H35" s="45">
        <v>4.8450635549191663</v>
      </c>
      <c r="I35" s="45">
        <v>4.1224350664922742</v>
      </c>
      <c r="J35" s="45">
        <v>0.6047694224653003</v>
      </c>
      <c r="K35" s="46">
        <v>2.9453309399651189</v>
      </c>
      <c r="L35" s="46">
        <v>20.677667571760022</v>
      </c>
      <c r="M35" s="46">
        <v>18.475087145949846</v>
      </c>
      <c r="N35" s="46">
        <v>0.15071493884540987</v>
      </c>
      <c r="O35" s="46">
        <v>0.14036277139998951</v>
      </c>
      <c r="P35" s="46">
        <v>1.7062730967061928</v>
      </c>
      <c r="Q35" s="45">
        <v>999.99</v>
      </c>
      <c r="R35" s="45">
        <v>999.99</v>
      </c>
      <c r="S35" s="46">
        <v>0.80787881067356027</v>
      </c>
    </row>
    <row r="36" spans="2:19">
      <c r="B36" s="33" t="s">
        <v>77</v>
      </c>
      <c r="C36" s="33">
        <v>3</v>
      </c>
      <c r="D36" s="37">
        <v>45152</v>
      </c>
      <c r="E36" s="33">
        <v>22</v>
      </c>
      <c r="F36" s="33">
        <v>4800</v>
      </c>
      <c r="G36" s="44">
        <v>31.396363636363631</v>
      </c>
      <c r="H36" s="45">
        <v>4.6715497781993811</v>
      </c>
      <c r="I36" s="45">
        <v>1.7323114843187053</v>
      </c>
      <c r="J36" s="45">
        <v>0.55307683640915983</v>
      </c>
      <c r="K36" s="46">
        <v>2.2865670857318388</v>
      </c>
      <c r="L36" s="46">
        <v>17.836942668215034</v>
      </c>
      <c r="M36" s="46">
        <v>15.805448268763849</v>
      </c>
      <c r="N36" s="46">
        <v>0.117642641324471</v>
      </c>
      <c r="O36" s="46">
        <v>9.7877755792686164E-2</v>
      </c>
      <c r="P36" s="46">
        <v>1.2900280244500224</v>
      </c>
      <c r="Q36" s="45">
        <v>999.99</v>
      </c>
      <c r="R36" s="45">
        <v>999.99</v>
      </c>
      <c r="S36" s="46">
        <v>0.5800657156419643</v>
      </c>
    </row>
    <row r="37" spans="2:19">
      <c r="B37" s="33" t="s">
        <v>78</v>
      </c>
      <c r="C37" s="33">
        <v>4</v>
      </c>
      <c r="D37" s="37">
        <v>45174</v>
      </c>
      <c r="E37" s="33">
        <v>22</v>
      </c>
      <c r="F37" s="33">
        <v>4800</v>
      </c>
      <c r="G37" s="44">
        <v>68.474545454545463</v>
      </c>
      <c r="H37" s="45">
        <v>4.6822868253759085</v>
      </c>
      <c r="I37" s="45">
        <v>2.7186356572003616</v>
      </c>
      <c r="J37" s="45">
        <v>0.55050194184235512</v>
      </c>
      <c r="K37" s="46">
        <v>2.9404239186781993</v>
      </c>
      <c r="L37" s="46">
        <v>23.018956584784064</v>
      </c>
      <c r="M37" s="46">
        <v>13.113775671573379</v>
      </c>
      <c r="N37" s="46">
        <v>0.13970662711513163</v>
      </c>
      <c r="O37" s="46">
        <v>0.12803810350215861</v>
      </c>
      <c r="P37" s="46">
        <v>1.6722199361253418</v>
      </c>
      <c r="Q37" s="45">
        <v>999.99</v>
      </c>
      <c r="R37" s="45">
        <v>999.99</v>
      </c>
      <c r="S37" s="46">
        <v>0.87237490412350638</v>
      </c>
    </row>
    <row r="38" spans="2:19">
      <c r="B38" s="33" t="s">
        <v>79</v>
      </c>
      <c r="C38" s="33">
        <v>5</v>
      </c>
      <c r="D38" s="37">
        <v>45196</v>
      </c>
      <c r="E38" s="33">
        <v>22</v>
      </c>
      <c r="F38" s="33">
        <v>4800</v>
      </c>
      <c r="G38" s="44">
        <v>50.138181818181813</v>
      </c>
      <c r="H38" s="45">
        <v>4.3920940076489501</v>
      </c>
      <c r="I38" s="45">
        <v>2.5050572171624239</v>
      </c>
      <c r="J38" s="45">
        <v>0.56835513342545085</v>
      </c>
      <c r="K38" s="46">
        <v>3.1313597611801232</v>
      </c>
      <c r="L38" s="46">
        <v>21.981907234651718</v>
      </c>
      <c r="M38" s="46">
        <v>15.206467146785274</v>
      </c>
      <c r="N38" s="46">
        <v>0.15819381870326615</v>
      </c>
      <c r="O38" s="46">
        <v>0.14986367217957872</v>
      </c>
      <c r="P38" s="46">
        <v>1.7520595607987848</v>
      </c>
      <c r="Q38" s="45">
        <v>999.99</v>
      </c>
      <c r="R38" s="45">
        <v>999.99</v>
      </c>
      <c r="S38" s="46">
        <v>0.81262833181817884</v>
      </c>
    </row>
    <row r="39" spans="2:19">
      <c r="B39" s="33" t="s">
        <v>80</v>
      </c>
      <c r="C39" s="33">
        <v>6</v>
      </c>
      <c r="D39" s="37">
        <v>45218</v>
      </c>
      <c r="E39" s="33">
        <v>22</v>
      </c>
      <c r="F39" s="33">
        <v>4800</v>
      </c>
      <c r="G39" s="44">
        <v>45.090909090909093</v>
      </c>
      <c r="H39" s="45">
        <v>4.2081217490009148</v>
      </c>
      <c r="I39" s="45">
        <v>1.4911319381615709</v>
      </c>
      <c r="J39" s="45">
        <v>0.52916846927342376</v>
      </c>
      <c r="K39" s="46">
        <v>3.1533814047268462</v>
      </c>
      <c r="L39" s="46">
        <v>21.205200237846295</v>
      </c>
      <c r="M39" s="46">
        <v>18.276339070382296</v>
      </c>
      <c r="N39" s="46">
        <v>0.15745872266022737</v>
      </c>
      <c r="O39" s="46">
        <v>0.15665598077090062</v>
      </c>
      <c r="P39" s="46">
        <v>1.7729908294182768</v>
      </c>
      <c r="Q39" s="45">
        <v>999.99</v>
      </c>
      <c r="R39" s="45">
        <v>999.99</v>
      </c>
      <c r="S39" s="46">
        <v>0.78189931121402734</v>
      </c>
    </row>
    <row r="40" spans="2:19">
      <c r="C40" s="33">
        <v>7</v>
      </c>
      <c r="D40" s="37">
        <v>45240</v>
      </c>
      <c r="E40" s="33">
        <v>22</v>
      </c>
      <c r="F40" s="33">
        <v>4800</v>
      </c>
      <c r="G40" s="44">
        <v>30.696363636363639</v>
      </c>
      <c r="H40" s="45">
        <v>5.0735477372214639</v>
      </c>
      <c r="I40" s="45">
        <v>3.576550942486989</v>
      </c>
      <c r="J40" s="45">
        <v>0.6098704381779867</v>
      </c>
      <c r="K40" s="46">
        <v>2.4734270872617161</v>
      </c>
      <c r="L40" s="46">
        <v>16.585533498746909</v>
      </c>
      <c r="M40" s="46">
        <v>13.725111162707963</v>
      </c>
      <c r="N40" s="46">
        <v>0.12337579262615024</v>
      </c>
      <c r="O40" s="46">
        <v>0.13042626053029005</v>
      </c>
      <c r="P40" s="46">
        <v>1.410323168153234</v>
      </c>
      <c r="Q40" s="45">
        <v>999.99</v>
      </c>
      <c r="R40" s="45">
        <v>999.99</v>
      </c>
      <c r="S40" s="46">
        <v>0.63639463274642982</v>
      </c>
    </row>
    <row r="41" spans="2:19">
      <c r="C41" s="33">
        <v>8</v>
      </c>
      <c r="D41" s="37">
        <v>45262</v>
      </c>
      <c r="E41" s="33">
        <v>22</v>
      </c>
      <c r="F41" s="33">
        <v>4800</v>
      </c>
      <c r="G41" s="44">
        <v>34.329090909090908</v>
      </c>
      <c r="H41" s="45">
        <v>4.4713797580524606</v>
      </c>
      <c r="I41" s="45">
        <v>4.090845647272209</v>
      </c>
      <c r="J41" s="45">
        <v>0.6123485790823171</v>
      </c>
      <c r="K41" s="46">
        <v>2.3751657825563082</v>
      </c>
      <c r="L41" s="46">
        <v>15.046977815273598</v>
      </c>
      <c r="M41" s="46">
        <v>13.641194681448523</v>
      </c>
      <c r="N41" s="46">
        <v>0.1150777588274931</v>
      </c>
      <c r="O41" s="46">
        <v>0.13180564894061081</v>
      </c>
      <c r="P41" s="46">
        <v>1.3358864364165974</v>
      </c>
      <c r="Q41" s="45">
        <v>999.99</v>
      </c>
      <c r="R41" s="45">
        <v>999.99</v>
      </c>
      <c r="S41" s="46">
        <v>0.63187937845618136</v>
      </c>
    </row>
    <row r="42" spans="2:19">
      <c r="C42" s="33">
        <v>9</v>
      </c>
      <c r="D42" s="37">
        <v>45284</v>
      </c>
      <c r="E42" s="33">
        <v>22</v>
      </c>
      <c r="F42" s="33">
        <v>4800</v>
      </c>
      <c r="G42" s="44">
        <v>49.151948051948054</v>
      </c>
      <c r="H42" s="45">
        <v>4.1717611237399694</v>
      </c>
      <c r="I42" s="45">
        <v>4.4055616138353724</v>
      </c>
      <c r="J42" s="45">
        <v>0.55359095718716778</v>
      </c>
      <c r="K42" s="46">
        <v>2.6150660067872056</v>
      </c>
      <c r="L42" s="46">
        <v>17.478692521384605</v>
      </c>
      <c r="M42" s="46">
        <v>18.038742550490586</v>
      </c>
      <c r="N42" s="46">
        <v>0.1271215580329845</v>
      </c>
      <c r="O42" s="46">
        <v>0.136442657710168</v>
      </c>
      <c r="P42" s="46">
        <v>1.4566306012675916</v>
      </c>
      <c r="Q42" s="45">
        <v>999.99</v>
      </c>
      <c r="R42" s="45">
        <v>999.99</v>
      </c>
      <c r="S42" s="46">
        <v>0.84290127773428281</v>
      </c>
    </row>
    <row r="43" spans="2:19">
      <c r="C43" s="33">
        <v>10</v>
      </c>
      <c r="D43" s="37">
        <v>45306</v>
      </c>
      <c r="E43" s="33">
        <v>22</v>
      </c>
      <c r="F43" s="33">
        <v>4800</v>
      </c>
      <c r="G43" s="44">
        <v>44.185714285714283</v>
      </c>
      <c r="H43" s="45">
        <v>4.6041377185908949</v>
      </c>
      <c r="I43" s="45">
        <v>5.6744123302676144</v>
      </c>
      <c r="J43" s="45">
        <v>0.64534206526457305</v>
      </c>
      <c r="K43" s="46">
        <v>2.0603153326752071</v>
      </c>
      <c r="L43" s="46">
        <v>14.392504189848419</v>
      </c>
      <c r="M43" s="46">
        <v>23.007800025511546</v>
      </c>
      <c r="N43" s="46">
        <v>0.10241274169848293</v>
      </c>
      <c r="O43" s="46">
        <v>9.9085819418592083E-2</v>
      </c>
      <c r="P43" s="46">
        <v>1.1498039100287389</v>
      </c>
      <c r="Q43" s="45">
        <v>999.99</v>
      </c>
      <c r="R43" s="45">
        <v>999.99</v>
      </c>
      <c r="S43" s="46">
        <v>0.5739035617463546</v>
      </c>
    </row>
    <row r="44" spans="2:19">
      <c r="C44" s="33">
        <v>11</v>
      </c>
      <c r="D44" s="37">
        <v>45328</v>
      </c>
      <c r="E44" s="33">
        <v>22</v>
      </c>
      <c r="F44" s="33">
        <v>4800</v>
      </c>
      <c r="G44" s="44">
        <v>38.244155844155848</v>
      </c>
      <c r="H44" s="45">
        <v>5.6521884464930086</v>
      </c>
      <c r="I44" s="45">
        <v>7.153027990676124</v>
      </c>
      <c r="J44" s="45">
        <v>0.78224587640183785</v>
      </c>
      <c r="K44" s="46">
        <v>1.4143629573996843</v>
      </c>
      <c r="L44" s="46">
        <v>11.373758721554623</v>
      </c>
      <c r="M44" s="46">
        <v>29.905552297127787</v>
      </c>
      <c r="N44" s="46">
        <v>7.3175763541032168E-2</v>
      </c>
      <c r="O44" s="46">
        <v>6.8464848511640503E-2</v>
      </c>
      <c r="P44" s="46">
        <v>0.8102086111855118</v>
      </c>
      <c r="Q44" s="45">
        <v>999.99</v>
      </c>
      <c r="R44" s="45">
        <v>999.99</v>
      </c>
      <c r="S44" s="46">
        <v>0.43788998839627447</v>
      </c>
    </row>
    <row r="45" spans="2:19">
      <c r="C45" s="33">
        <v>12</v>
      </c>
      <c r="D45" s="37">
        <v>45350</v>
      </c>
      <c r="E45" s="33">
        <v>22</v>
      </c>
      <c r="F45" s="33">
        <v>4800</v>
      </c>
      <c r="G45" s="44">
        <v>50.924675324675327</v>
      </c>
      <c r="H45" s="45">
        <v>6.0137339059118382</v>
      </c>
      <c r="I45" s="45">
        <v>6.4115726199803795</v>
      </c>
      <c r="J45" s="45">
        <v>0.80234734809287411</v>
      </c>
      <c r="K45" s="46">
        <v>1.5337332993109769</v>
      </c>
      <c r="L45" s="46">
        <v>10.187733112059737</v>
      </c>
      <c r="M45" s="46">
        <v>24.90473460683809</v>
      </c>
      <c r="N45" s="46">
        <v>7.1061233609246308E-2</v>
      </c>
      <c r="O45" s="46">
        <v>7.0206267972890618E-2</v>
      </c>
      <c r="P45" s="46">
        <v>0.85412664532801708</v>
      </c>
      <c r="Q45" s="45">
        <v>999.99</v>
      </c>
      <c r="R45" s="45">
        <v>999.99</v>
      </c>
      <c r="S45" s="46">
        <v>0.36410449986192617</v>
      </c>
    </row>
    <row r="46" spans="2:19">
      <c r="C46" s="33">
        <v>13</v>
      </c>
      <c r="D46" s="37">
        <v>45372</v>
      </c>
      <c r="E46" s="33">
        <v>22</v>
      </c>
      <c r="F46" s="33">
        <v>4800</v>
      </c>
      <c r="G46" s="44">
        <v>75.033766233766244</v>
      </c>
      <c r="H46" s="45">
        <v>6.1686309748361605</v>
      </c>
      <c r="I46" s="45">
        <v>5.8938106453044856</v>
      </c>
      <c r="J46" s="45">
        <v>0.8568646551957767</v>
      </c>
      <c r="K46" s="46">
        <v>2.7306706766798889</v>
      </c>
      <c r="L46" s="46">
        <v>17.762407508059002</v>
      </c>
      <c r="M46" s="46">
        <v>22.608665166554044</v>
      </c>
      <c r="N46" s="46">
        <v>0.16676607663805393</v>
      </c>
      <c r="O46" s="46">
        <v>0.10153062372534188</v>
      </c>
      <c r="P46" s="46">
        <v>1.7170861523767689</v>
      </c>
      <c r="Q46" s="45">
        <v>999.99</v>
      </c>
      <c r="R46" s="45">
        <v>999.99</v>
      </c>
      <c r="S46" s="46">
        <v>0.70356053678565522</v>
      </c>
    </row>
    <row r="47" spans="2:19">
      <c r="C47" s="33">
        <v>14</v>
      </c>
      <c r="D47" s="37">
        <v>45394</v>
      </c>
      <c r="E47" s="33">
        <v>22</v>
      </c>
      <c r="F47" s="33">
        <v>4800</v>
      </c>
      <c r="G47" s="44">
        <v>77.911688311688309</v>
      </c>
      <c r="H47" s="45">
        <v>5.8137132875872215</v>
      </c>
      <c r="I47" s="45">
        <v>5.5729665998073568</v>
      </c>
      <c r="J47" s="45">
        <v>0.7634283573297993</v>
      </c>
      <c r="K47" s="46">
        <v>3.2905867042325156</v>
      </c>
      <c r="L47" s="46">
        <v>18.35633764835249</v>
      </c>
      <c r="M47" s="46">
        <v>24.728990366677937</v>
      </c>
      <c r="N47" s="46">
        <v>0.23228974624381615</v>
      </c>
      <c r="O47" s="46">
        <v>0.11217532475233033</v>
      </c>
      <c r="P47" s="46">
        <v>2.3705062508726886</v>
      </c>
      <c r="Q47" s="45">
        <v>999.99</v>
      </c>
      <c r="R47" s="45">
        <v>999.99</v>
      </c>
      <c r="S47" s="46">
        <v>0.67844374637314853</v>
      </c>
    </row>
    <row r="48" spans="2:19">
      <c r="C48" s="33">
        <v>15</v>
      </c>
      <c r="D48" s="37">
        <v>45416</v>
      </c>
      <c r="E48" s="33">
        <v>22</v>
      </c>
      <c r="F48" s="33">
        <v>4800</v>
      </c>
      <c r="G48" s="44">
        <v>21.551948051948056</v>
      </c>
      <c r="H48" s="45">
        <v>6.0034021875895363</v>
      </c>
      <c r="I48" s="45">
        <v>5.2772692156250773</v>
      </c>
      <c r="J48" s="45">
        <v>0.82388452388616285</v>
      </c>
      <c r="K48" s="46">
        <v>2.6460569241174823</v>
      </c>
      <c r="L48" s="46">
        <v>15.5596604700099</v>
      </c>
      <c r="M48" s="46">
        <v>21.642405261710365</v>
      </c>
      <c r="N48" s="46">
        <v>0.15400174618255486</v>
      </c>
      <c r="O48" s="46">
        <v>0.12388683076961836</v>
      </c>
      <c r="P48" s="46">
        <v>1.6898245997917845</v>
      </c>
      <c r="Q48" s="45">
        <v>999.99</v>
      </c>
      <c r="R48" s="45">
        <v>999.99</v>
      </c>
      <c r="S48" s="46">
        <v>0.6062587614831203</v>
      </c>
    </row>
    <row r="49" spans="2:19">
      <c r="C49" s="33">
        <v>16</v>
      </c>
      <c r="D49" s="37">
        <v>45438</v>
      </c>
      <c r="E49" s="33">
        <v>22</v>
      </c>
      <c r="F49" s="33">
        <v>4800</v>
      </c>
      <c r="G49" s="44">
        <v>57.906493506493511</v>
      </c>
      <c r="H49" s="45">
        <v>4.8520045039183675</v>
      </c>
      <c r="I49" s="45">
        <v>5.2064319550238611</v>
      </c>
      <c r="J49" s="45">
        <v>0.65723364778916593</v>
      </c>
      <c r="K49" s="46">
        <v>2.5579917633890386</v>
      </c>
      <c r="L49" s="46">
        <v>16.32607600436183</v>
      </c>
      <c r="M49" s="46">
        <v>21.701081189851109</v>
      </c>
      <c r="N49" s="46">
        <v>0.14762893945563055</v>
      </c>
      <c r="O49" s="46">
        <v>0.13302034524037221</v>
      </c>
      <c r="P49" s="46">
        <v>1.6270719842675043</v>
      </c>
      <c r="Q49" s="45">
        <v>999.99</v>
      </c>
      <c r="R49" s="45">
        <v>999.99</v>
      </c>
      <c r="S49" s="46">
        <v>0.61325752741321138</v>
      </c>
    </row>
    <row r="50" spans="2:19">
      <c r="C50" s="33">
        <v>17</v>
      </c>
      <c r="D50" s="37">
        <v>45460</v>
      </c>
      <c r="E50" s="33">
        <v>22</v>
      </c>
      <c r="F50" s="33">
        <v>4800</v>
      </c>
      <c r="G50" s="44">
        <v>20.165909090909089</v>
      </c>
      <c r="H50" s="45">
        <v>5.1105575870689925</v>
      </c>
      <c r="I50" s="45">
        <v>4.6768858259043906</v>
      </c>
      <c r="J50" s="45">
        <v>0.69470508508138185</v>
      </c>
      <c r="K50" s="46">
        <v>2.5106102892365434</v>
      </c>
      <c r="L50" s="46">
        <v>15.262450153912242</v>
      </c>
      <c r="M50" s="46">
        <v>18.040337618695691</v>
      </c>
      <c r="N50" s="46">
        <v>0.12577651822971858</v>
      </c>
      <c r="O50" s="46">
        <v>0.12662831592312138</v>
      </c>
      <c r="P50" s="46">
        <v>1.4607076259314811</v>
      </c>
      <c r="Q50" s="45">
        <v>999.99</v>
      </c>
      <c r="R50" s="45">
        <v>999.99</v>
      </c>
      <c r="S50" s="46">
        <v>0.55295573946895649</v>
      </c>
    </row>
    <row r="51" spans="2:19">
      <c r="C51" s="33">
        <v>18</v>
      </c>
      <c r="D51" s="37">
        <v>45482</v>
      </c>
      <c r="E51" s="33">
        <v>22</v>
      </c>
      <c r="F51" s="33">
        <v>4800</v>
      </c>
      <c r="G51" s="44">
        <v>16.71590909090909</v>
      </c>
      <c r="H51" s="45">
        <v>5.0913111086857974</v>
      </c>
      <c r="I51" s="45">
        <v>3.773057021539131</v>
      </c>
      <c r="J51" s="45">
        <v>0.66295108722589768</v>
      </c>
      <c r="K51" s="46">
        <v>3.9348115577827474</v>
      </c>
      <c r="L51" s="46">
        <v>18.839016564363401</v>
      </c>
      <c r="M51" s="46">
        <v>14.5820445402123</v>
      </c>
      <c r="N51" s="46">
        <v>0.26890446261726808</v>
      </c>
      <c r="O51" s="46">
        <v>0.13835697673231651</v>
      </c>
      <c r="P51" s="46">
        <v>2.8326873537967714</v>
      </c>
      <c r="Q51" s="45">
        <v>999.99</v>
      </c>
      <c r="R51" s="45">
        <v>999.99</v>
      </c>
      <c r="S51" s="46">
        <v>0.68739442632645686</v>
      </c>
    </row>
    <row r="52" spans="2:19">
      <c r="C52" s="33">
        <v>19</v>
      </c>
      <c r="D52" s="37">
        <v>45504</v>
      </c>
      <c r="E52" s="33">
        <v>22</v>
      </c>
      <c r="F52" s="33">
        <v>4800</v>
      </c>
      <c r="G52" s="44">
        <v>20.138636363636365</v>
      </c>
      <c r="H52" s="45">
        <v>5.4094882028383662</v>
      </c>
      <c r="I52" s="45">
        <v>4.0623165368006315</v>
      </c>
      <c r="J52" s="45">
        <v>0.6801188619001064</v>
      </c>
      <c r="K52" s="46">
        <v>2.9664103053761046</v>
      </c>
      <c r="L52" s="46">
        <v>18.872722214775958</v>
      </c>
      <c r="M52" s="46">
        <v>17.778770601651559</v>
      </c>
      <c r="N52" s="46">
        <v>0.14897769963312463</v>
      </c>
      <c r="O52" s="46">
        <v>0.14622597720035072</v>
      </c>
      <c r="P52" s="46">
        <v>1.8133263090586182</v>
      </c>
      <c r="Q52" s="45">
        <v>999.99</v>
      </c>
      <c r="R52" s="45">
        <v>999.99</v>
      </c>
      <c r="S52" s="46">
        <v>0.70344057165509233</v>
      </c>
    </row>
    <row r="53" spans="2:19">
      <c r="C53" s="33">
        <v>20</v>
      </c>
      <c r="D53" s="37">
        <v>45526</v>
      </c>
      <c r="E53" s="33">
        <v>22</v>
      </c>
      <c r="F53" s="33">
        <v>4800</v>
      </c>
      <c r="G53" s="44">
        <v>11.881818181818181</v>
      </c>
      <c r="H53" s="45">
        <v>5.5830556513696497</v>
      </c>
      <c r="I53" s="45">
        <v>4.1612280253090184</v>
      </c>
      <c r="J53" s="45">
        <v>0.69160096856469511</v>
      </c>
      <c r="K53" s="46">
        <v>2.9534219870422542</v>
      </c>
      <c r="L53" s="46">
        <v>16.522922964360983</v>
      </c>
      <c r="M53" s="46">
        <v>19.33247693409777</v>
      </c>
      <c r="N53" s="46">
        <v>0.14750953181607593</v>
      </c>
      <c r="O53" s="46">
        <v>0.14792483760474326</v>
      </c>
      <c r="P53" s="46">
        <v>1.8263947231164368</v>
      </c>
      <c r="Q53" s="45">
        <v>999.99</v>
      </c>
      <c r="R53" s="45">
        <v>999.99</v>
      </c>
      <c r="S53" s="46">
        <v>0.66232554645087538</v>
      </c>
    </row>
    <row r="54" spans="2:19">
      <c r="C54" s="33">
        <v>21</v>
      </c>
      <c r="D54" s="37">
        <v>45548</v>
      </c>
      <c r="E54" s="33">
        <v>22</v>
      </c>
      <c r="F54" s="33">
        <v>4800</v>
      </c>
      <c r="G54" s="44">
        <v>20.130681818181799</v>
      </c>
      <c r="H54" s="45">
        <v>5.9183991072939914</v>
      </c>
      <c r="I54" s="45">
        <v>4.0746692902133788</v>
      </c>
      <c r="J54" s="45">
        <v>0.74592458649750837</v>
      </c>
      <c r="K54" s="46">
        <v>3.295151612928394</v>
      </c>
      <c r="L54" s="46">
        <v>21.076099982120997</v>
      </c>
      <c r="M54" s="46">
        <v>22.042571081263315</v>
      </c>
      <c r="N54" s="46">
        <v>0.17129393276031429</v>
      </c>
      <c r="O54" s="46">
        <v>0.16833759594013642</v>
      </c>
      <c r="P54" s="46">
        <v>2.0813295169106003</v>
      </c>
      <c r="Q54" s="45">
        <v>999.99</v>
      </c>
      <c r="R54" s="45">
        <v>999.99</v>
      </c>
      <c r="S54" s="46">
        <v>0.76997324500503705</v>
      </c>
    </row>
    <row r="55" spans="2:19">
      <c r="C55" s="33">
        <v>22</v>
      </c>
      <c r="D55" s="37">
        <v>45570</v>
      </c>
      <c r="E55" s="33"/>
      <c r="F55" s="33"/>
    </row>
    <row r="56" spans="2:19">
      <c r="B56" s="41"/>
      <c r="C56" s="35" t="s">
        <v>74</v>
      </c>
      <c r="D56" s="39">
        <v>45603</v>
      </c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</row>
  </sheetData>
  <phoneticPr fontId="1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37554-7BF5-EE49-B6E7-8078C964BDCB}">
  <dimension ref="B1:E44"/>
  <sheetViews>
    <sheetView workbookViewId="0">
      <selection activeCell="D2" sqref="D2:E44"/>
    </sheetView>
  </sheetViews>
  <sheetFormatPr baseColWidth="10" defaultRowHeight="20"/>
  <cols>
    <col min="2" max="2" width="18.42578125" customWidth="1"/>
    <col min="3" max="4" width="5.5703125" customWidth="1"/>
    <col min="5" max="5" width="11.28515625" customWidth="1"/>
  </cols>
  <sheetData>
    <row r="1" spans="2:5">
      <c r="D1" s="25">
        <v>0</v>
      </c>
      <c r="E1" s="25">
        <v>0</v>
      </c>
    </row>
    <row r="2" spans="2:5">
      <c r="B2" s="4">
        <v>45108</v>
      </c>
      <c r="C2" s="3">
        <v>0</v>
      </c>
      <c r="D2" s="3">
        <v>0</v>
      </c>
      <c r="E2" s="14">
        <v>50.410909090909087</v>
      </c>
    </row>
    <row r="3" spans="2:5">
      <c r="B3" s="4"/>
      <c r="C3" s="3"/>
      <c r="D3" s="26">
        <f>+D4</f>
        <v>22</v>
      </c>
      <c r="E3" s="27">
        <f>+E2</f>
        <v>50.410909090909087</v>
      </c>
    </row>
    <row r="4" spans="2:5">
      <c r="B4" s="16">
        <v>45130</v>
      </c>
      <c r="C4" s="15">
        <f>+B4-B2+C2</f>
        <v>22</v>
      </c>
      <c r="D4" s="15">
        <f>+C4-C2+D2</f>
        <v>22</v>
      </c>
      <c r="E4" s="20">
        <v>45.367272727272727</v>
      </c>
    </row>
    <row r="5" spans="2:5">
      <c r="B5" s="16"/>
      <c r="C5" s="15"/>
      <c r="D5" s="26">
        <f>+D6</f>
        <v>44</v>
      </c>
      <c r="E5" s="27">
        <f>+E4</f>
        <v>45.367272727272727</v>
      </c>
    </row>
    <row r="6" spans="2:5">
      <c r="B6" s="4">
        <v>45152</v>
      </c>
      <c r="C6" s="15">
        <f>+B6-B4+C4</f>
        <v>44</v>
      </c>
      <c r="D6" s="15">
        <f>+C6-C4+D4</f>
        <v>44</v>
      </c>
      <c r="E6" s="14">
        <v>31.396363636363631</v>
      </c>
    </row>
    <row r="7" spans="2:5">
      <c r="B7" s="4"/>
      <c r="C7" s="15"/>
      <c r="D7" s="26">
        <f>+D8</f>
        <v>66</v>
      </c>
      <c r="E7" s="27">
        <f>+E6</f>
        <v>31.396363636363631</v>
      </c>
    </row>
    <row r="8" spans="2:5">
      <c r="B8" s="16">
        <v>45174</v>
      </c>
      <c r="C8" s="15">
        <f>+B8-B6+C6</f>
        <v>66</v>
      </c>
      <c r="D8" s="15">
        <f>+C8-C6+D6</f>
        <v>66</v>
      </c>
      <c r="E8" s="20">
        <v>68.474545454545463</v>
      </c>
    </row>
    <row r="9" spans="2:5">
      <c r="B9" s="16"/>
      <c r="C9" s="15"/>
      <c r="D9" s="26">
        <f>+D10</f>
        <v>88</v>
      </c>
      <c r="E9" s="27">
        <f>+E8</f>
        <v>68.474545454545463</v>
      </c>
    </row>
    <row r="10" spans="2:5">
      <c r="B10" s="4">
        <v>45196</v>
      </c>
      <c r="C10" s="15">
        <f>+B10-B8+C8</f>
        <v>88</v>
      </c>
      <c r="D10" s="15">
        <f>+C10-C8+D8</f>
        <v>88</v>
      </c>
      <c r="E10" s="14">
        <v>50.138181818181813</v>
      </c>
    </row>
    <row r="11" spans="2:5">
      <c r="B11" s="4"/>
      <c r="C11" s="15"/>
      <c r="D11" s="26">
        <f>+D12</f>
        <v>110</v>
      </c>
      <c r="E11" s="27">
        <f>+E10</f>
        <v>50.138181818181813</v>
      </c>
    </row>
    <row r="12" spans="2:5">
      <c r="B12" s="16">
        <v>45218</v>
      </c>
      <c r="C12" s="15">
        <f>+B12-B10+C10</f>
        <v>110</v>
      </c>
      <c r="D12" s="15">
        <f>+C12-C10+D10</f>
        <v>110</v>
      </c>
      <c r="E12" s="20">
        <v>45.090909090909093</v>
      </c>
    </row>
    <row r="13" spans="2:5">
      <c r="B13" s="16"/>
      <c r="C13" s="15"/>
      <c r="D13" s="26">
        <f>+D14</f>
        <v>132</v>
      </c>
      <c r="E13" s="27">
        <f>+E12</f>
        <v>45.090909090909093</v>
      </c>
    </row>
    <row r="14" spans="2:5">
      <c r="B14" s="4">
        <v>45240</v>
      </c>
      <c r="C14" s="15">
        <f>+B14-B12+C12</f>
        <v>132</v>
      </c>
      <c r="D14" s="15">
        <f>+C14-C12+D12</f>
        <v>132</v>
      </c>
      <c r="E14" s="14">
        <v>30.696363636363639</v>
      </c>
    </row>
    <row r="15" spans="2:5">
      <c r="B15" s="4"/>
      <c r="C15" s="15"/>
      <c r="D15" s="26">
        <f>+D16</f>
        <v>154</v>
      </c>
      <c r="E15" s="27">
        <f>+E14</f>
        <v>30.696363636363639</v>
      </c>
    </row>
    <row r="16" spans="2:5">
      <c r="B16" s="16">
        <v>45262</v>
      </c>
      <c r="C16" s="15">
        <f>+B16-B14+C14</f>
        <v>154</v>
      </c>
      <c r="D16" s="15">
        <f>+C16-C14+D14</f>
        <v>154</v>
      </c>
      <c r="E16" s="20">
        <v>34.329090909090908</v>
      </c>
    </row>
    <row r="17" spans="2:5">
      <c r="B17" s="16"/>
      <c r="C17" s="15"/>
      <c r="D17" s="26">
        <f>+D18</f>
        <v>176</v>
      </c>
      <c r="E17" s="27">
        <f>+E16</f>
        <v>34.329090909090908</v>
      </c>
    </row>
    <row r="18" spans="2:5">
      <c r="B18" s="4">
        <v>45284</v>
      </c>
      <c r="C18" s="15">
        <f>+B18-B16+C16</f>
        <v>176</v>
      </c>
      <c r="D18" s="15">
        <f>+C18-C16+D16</f>
        <v>176</v>
      </c>
      <c r="E18" s="14">
        <v>49.151948051948054</v>
      </c>
    </row>
    <row r="19" spans="2:5">
      <c r="B19" s="4"/>
      <c r="C19" s="15"/>
      <c r="D19" s="26">
        <f>+D20</f>
        <v>198</v>
      </c>
      <c r="E19" s="27">
        <f>+E18</f>
        <v>49.151948051948054</v>
      </c>
    </row>
    <row r="20" spans="2:5">
      <c r="B20" s="16">
        <v>45306</v>
      </c>
      <c r="C20" s="15">
        <f>+B20-B18+C18</f>
        <v>198</v>
      </c>
      <c r="D20" s="15">
        <f>+C20-C18+D18</f>
        <v>198</v>
      </c>
      <c r="E20" s="20">
        <v>44.185714285714283</v>
      </c>
    </row>
    <row r="21" spans="2:5">
      <c r="B21" s="16"/>
      <c r="C21" s="15"/>
      <c r="D21" s="26">
        <f>+D22</f>
        <v>220</v>
      </c>
      <c r="E21" s="27">
        <f>+E20</f>
        <v>44.185714285714283</v>
      </c>
    </row>
    <row r="22" spans="2:5">
      <c r="B22" s="4">
        <v>45328</v>
      </c>
      <c r="C22" s="15">
        <f>+B22-B20+C20</f>
        <v>220</v>
      </c>
      <c r="D22" s="15">
        <f>+C22-C20+D20</f>
        <v>220</v>
      </c>
      <c r="E22" s="14">
        <v>38.244155844155848</v>
      </c>
    </row>
    <row r="23" spans="2:5">
      <c r="B23" s="4"/>
      <c r="C23" s="15"/>
      <c r="D23" s="26">
        <f>+D24</f>
        <v>242</v>
      </c>
      <c r="E23" s="27">
        <f>+E22</f>
        <v>38.244155844155848</v>
      </c>
    </row>
    <row r="24" spans="2:5">
      <c r="B24" s="16">
        <v>45350</v>
      </c>
      <c r="C24" s="15">
        <f>+B24-B22+C22</f>
        <v>242</v>
      </c>
      <c r="D24" s="15">
        <f>+C24-C22+D22</f>
        <v>242</v>
      </c>
      <c r="E24" s="20">
        <v>50.924675324675327</v>
      </c>
    </row>
    <row r="25" spans="2:5">
      <c r="B25" s="16"/>
      <c r="C25" s="15"/>
      <c r="D25" s="26">
        <f>+D26</f>
        <v>264</v>
      </c>
      <c r="E25" s="27">
        <f>+E24</f>
        <v>50.924675324675327</v>
      </c>
    </row>
    <row r="26" spans="2:5">
      <c r="B26" s="4">
        <v>45372</v>
      </c>
      <c r="C26" s="15">
        <f>+B26-B24+C24</f>
        <v>264</v>
      </c>
      <c r="D26" s="15">
        <f>+C26-C24+D24</f>
        <v>264</v>
      </c>
      <c r="E26" s="14">
        <v>75.033766233766244</v>
      </c>
    </row>
    <row r="27" spans="2:5">
      <c r="B27" s="4"/>
      <c r="C27" s="15"/>
      <c r="D27" s="26">
        <f>+D28</f>
        <v>286</v>
      </c>
      <c r="E27" s="27">
        <f>+E26</f>
        <v>75.033766233766244</v>
      </c>
    </row>
    <row r="28" spans="2:5">
      <c r="B28" s="16">
        <v>45394</v>
      </c>
      <c r="C28" s="15">
        <f>+B28-B26+C26</f>
        <v>286</v>
      </c>
      <c r="D28" s="15">
        <f>+C28-C26+D26</f>
        <v>286</v>
      </c>
      <c r="E28" s="20">
        <v>77.911688311688309</v>
      </c>
    </row>
    <row r="29" spans="2:5">
      <c r="B29" s="16"/>
      <c r="C29" s="15"/>
      <c r="D29" s="26">
        <f>+D30</f>
        <v>308</v>
      </c>
      <c r="E29" s="27">
        <f>+E28</f>
        <v>77.911688311688309</v>
      </c>
    </row>
    <row r="30" spans="2:5">
      <c r="B30" s="4">
        <v>45416</v>
      </c>
      <c r="C30" s="15">
        <f>+B30-B28+C28</f>
        <v>308</v>
      </c>
      <c r="D30" s="15">
        <f>+C30-C28+D28</f>
        <v>308</v>
      </c>
      <c r="E30" s="14">
        <v>21.551948051948056</v>
      </c>
    </row>
    <row r="31" spans="2:5">
      <c r="B31" s="4"/>
      <c r="C31" s="15"/>
      <c r="D31" s="26">
        <f>+D32</f>
        <v>330</v>
      </c>
      <c r="E31" s="27">
        <f>+E30</f>
        <v>21.551948051948056</v>
      </c>
    </row>
    <row r="32" spans="2:5">
      <c r="B32" s="16">
        <v>45438</v>
      </c>
      <c r="C32" s="15">
        <f>+B32-B30+C30</f>
        <v>330</v>
      </c>
      <c r="D32" s="15">
        <f>+C32-C30+D30</f>
        <v>330</v>
      </c>
      <c r="E32" s="20">
        <v>57.906493506493511</v>
      </c>
    </row>
    <row r="33" spans="2:5">
      <c r="B33" s="16"/>
      <c r="C33" s="15"/>
      <c r="D33" s="26">
        <f>+D34</f>
        <v>352</v>
      </c>
      <c r="E33" s="27">
        <f>+E32</f>
        <v>57.906493506493511</v>
      </c>
    </row>
    <row r="34" spans="2:5">
      <c r="B34" s="4">
        <v>45460</v>
      </c>
      <c r="C34" s="15">
        <f>+B34-B32+C32</f>
        <v>352</v>
      </c>
      <c r="D34" s="15">
        <f>+C34-C32+D32</f>
        <v>352</v>
      </c>
      <c r="E34" s="14">
        <v>20.165909090909089</v>
      </c>
    </row>
    <row r="35" spans="2:5">
      <c r="B35" s="4"/>
      <c r="C35" s="15"/>
      <c r="D35" s="26">
        <f>+D36</f>
        <v>374</v>
      </c>
      <c r="E35" s="27">
        <f>+E34</f>
        <v>20.165909090909089</v>
      </c>
    </row>
    <row r="36" spans="2:5">
      <c r="B36" s="16">
        <v>45482</v>
      </c>
      <c r="C36" s="15">
        <f>+B36-B34+C34</f>
        <v>374</v>
      </c>
      <c r="D36" s="15">
        <f>+C36-C34+D34</f>
        <v>374</v>
      </c>
      <c r="E36" s="20">
        <v>16.71590909090909</v>
      </c>
    </row>
    <row r="37" spans="2:5">
      <c r="B37" s="16"/>
      <c r="C37" s="15"/>
      <c r="D37" s="26">
        <f>+D38</f>
        <v>396</v>
      </c>
      <c r="E37" s="27">
        <f>+E36</f>
        <v>16.71590909090909</v>
      </c>
    </row>
    <row r="38" spans="2:5">
      <c r="B38" s="4">
        <v>45504</v>
      </c>
      <c r="C38" s="15">
        <f>+B38-B36+C36</f>
        <v>396</v>
      </c>
      <c r="D38" s="15">
        <f>+C38-C36+D36</f>
        <v>396</v>
      </c>
      <c r="E38" s="14">
        <v>20.138636363636365</v>
      </c>
    </row>
    <row r="39" spans="2:5">
      <c r="B39" s="4"/>
      <c r="C39" s="15"/>
      <c r="D39" s="26">
        <f>+D40</f>
        <v>418</v>
      </c>
      <c r="E39" s="27">
        <f>+E38</f>
        <v>20.138636363636365</v>
      </c>
    </row>
    <row r="40" spans="2:5">
      <c r="B40" s="16">
        <v>45526</v>
      </c>
      <c r="C40" s="15">
        <f>+B40-B38+C38</f>
        <v>418</v>
      </c>
      <c r="D40" s="15">
        <f>+C40-C38+D38</f>
        <v>418</v>
      </c>
      <c r="E40" s="20">
        <v>11.881818181818181</v>
      </c>
    </row>
    <row r="41" spans="2:5">
      <c r="B41" s="16"/>
      <c r="C41" s="15"/>
      <c r="D41" s="26">
        <f>+D42</f>
        <v>440</v>
      </c>
      <c r="E41" s="27">
        <f>+E40</f>
        <v>11.881818181818181</v>
      </c>
    </row>
    <row r="42" spans="2:5">
      <c r="B42" s="4">
        <v>45548</v>
      </c>
      <c r="C42" s="15">
        <f t="shared" ref="C42:D42" si="0">+B42-B40+C40</f>
        <v>440</v>
      </c>
      <c r="D42" s="15">
        <f t="shared" si="0"/>
        <v>440</v>
      </c>
      <c r="E42" s="14">
        <v>20.130681818181817</v>
      </c>
    </row>
    <row r="43" spans="2:5">
      <c r="B43" s="4"/>
      <c r="C43" s="15"/>
      <c r="D43" s="26">
        <f>+D44</f>
        <v>462</v>
      </c>
      <c r="E43" s="27">
        <f>+E42</f>
        <v>20.130681818181817</v>
      </c>
    </row>
    <row r="44" spans="2:5">
      <c r="B44" s="4">
        <v>45570</v>
      </c>
      <c r="C44" s="15">
        <f>+B44-B42+C42</f>
        <v>462</v>
      </c>
      <c r="D44" s="28">
        <f>+C44-C42+D42</f>
        <v>462</v>
      </c>
      <c r="E44" s="25"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まとめ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本多 牧生</dc:creator>
  <cp:lastModifiedBy>牧生 本多</cp:lastModifiedBy>
  <cp:lastPrinted>2025-02-17T09:10:47Z</cp:lastPrinted>
  <dcterms:created xsi:type="dcterms:W3CDTF">2019-07-26T06:27:55Z</dcterms:created>
  <dcterms:modified xsi:type="dcterms:W3CDTF">2025-12-22T07:19:58Z</dcterms:modified>
</cp:coreProperties>
</file>