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Winshare\K2S1_database\k2s1_latest\data\MST_data\"/>
    </mc:Choice>
  </mc:AlternateContent>
  <bookViews>
    <workbookView xWindow="804" yWindow="-420" windowWidth="31440" windowHeight="14016" tabRatio="500" firstSheet="2" activeTab="4"/>
  </bookViews>
  <sheets>
    <sheet name="２０１０" sheetId="1" r:id="rId1"/>
    <sheet name="2010-2011" sheetId="2" r:id="rId2"/>
    <sheet name="2011-2012" sheetId="3" r:id="rId3"/>
    <sheet name="2012-2013" sheetId="4" r:id="rId4"/>
    <sheet name="2013-2014" sheetId="6" r:id="rId5"/>
  </sheets>
  <definedNames>
    <definedName name="_xlnm.Print_Area" localSheetId="2">'2011-2012'!$A$1:$I$86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9" i="6" l="1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1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B21" i="4"/>
  <c r="X6" i="1"/>
  <c r="AJ76" i="2"/>
  <c r="AI76" i="2"/>
  <c r="W76" i="2"/>
  <c r="X76" i="2"/>
  <c r="AH76" i="2"/>
  <c r="AA76" i="2"/>
  <c r="AD76" i="2"/>
  <c r="AG76" i="2"/>
  <c r="AC76" i="2"/>
  <c r="AF76" i="2"/>
  <c r="AE76" i="2"/>
  <c r="AB76" i="2"/>
  <c r="Y76" i="2"/>
  <c r="V76" i="2"/>
  <c r="AJ75" i="2"/>
  <c r="AI75" i="2"/>
  <c r="W75" i="2"/>
  <c r="X75" i="2"/>
  <c r="AH75" i="2"/>
  <c r="AA75" i="2"/>
  <c r="AD75" i="2"/>
  <c r="AB75" i="2"/>
  <c r="AE75" i="2"/>
  <c r="AG75" i="2"/>
  <c r="AC75" i="2"/>
  <c r="AF75" i="2"/>
  <c r="Y75" i="2"/>
  <c r="V75" i="2"/>
  <c r="AJ74" i="2"/>
  <c r="AI74" i="2"/>
  <c r="W74" i="2"/>
  <c r="X74" i="2"/>
  <c r="AH74" i="2"/>
  <c r="AA74" i="2"/>
  <c r="AD74" i="2"/>
  <c r="AG74" i="2"/>
  <c r="AC74" i="2"/>
  <c r="AF74" i="2"/>
  <c r="AE74" i="2"/>
  <c r="AB74" i="2"/>
  <c r="Y74" i="2"/>
  <c r="V74" i="2"/>
  <c r="AJ73" i="2"/>
  <c r="AI73" i="2"/>
  <c r="W73" i="2"/>
  <c r="X73" i="2"/>
  <c r="AH73" i="2"/>
  <c r="AA73" i="2"/>
  <c r="AD73" i="2"/>
  <c r="AG73" i="2"/>
  <c r="AC73" i="2"/>
  <c r="AF73" i="2"/>
  <c r="AE73" i="2"/>
  <c r="AB73" i="2"/>
  <c r="Y73" i="2"/>
  <c r="V73" i="2"/>
  <c r="AJ72" i="2"/>
  <c r="AI72" i="2"/>
  <c r="W72" i="2"/>
  <c r="X72" i="2"/>
  <c r="AH72" i="2"/>
  <c r="AA72" i="2"/>
  <c r="AD72" i="2"/>
  <c r="AB72" i="2"/>
  <c r="AE72" i="2"/>
  <c r="AG72" i="2"/>
  <c r="AC72" i="2"/>
  <c r="AF72" i="2"/>
  <c r="Y72" i="2"/>
  <c r="V72" i="2"/>
  <c r="AJ71" i="2"/>
  <c r="AI71" i="2"/>
  <c r="W71" i="2"/>
  <c r="X71" i="2"/>
  <c r="AH71" i="2"/>
  <c r="AA71" i="2"/>
  <c r="AD71" i="2"/>
  <c r="AB71" i="2"/>
  <c r="AE71" i="2"/>
  <c r="AG71" i="2"/>
  <c r="AC71" i="2"/>
  <c r="AF71" i="2"/>
  <c r="Y71" i="2"/>
  <c r="V71" i="2"/>
  <c r="AJ70" i="2"/>
  <c r="AI70" i="2"/>
  <c r="W70" i="2"/>
  <c r="X70" i="2"/>
  <c r="AH70" i="2"/>
  <c r="AA70" i="2"/>
  <c r="AD70" i="2"/>
  <c r="AB70" i="2"/>
  <c r="AE70" i="2"/>
  <c r="AG70" i="2"/>
  <c r="AC70" i="2"/>
  <c r="AF70" i="2"/>
  <c r="Y70" i="2"/>
  <c r="V70" i="2"/>
  <c r="AJ69" i="2"/>
  <c r="AI69" i="2"/>
  <c r="W69" i="2"/>
  <c r="X69" i="2"/>
  <c r="AH69" i="2"/>
  <c r="AA69" i="2"/>
  <c r="AD69" i="2"/>
  <c r="AB69" i="2"/>
  <c r="AE69" i="2"/>
  <c r="AG69" i="2"/>
  <c r="AC69" i="2"/>
  <c r="AF69" i="2"/>
  <c r="Y69" i="2"/>
  <c r="V69" i="2"/>
  <c r="AJ68" i="2"/>
  <c r="AI68" i="2"/>
  <c r="W68" i="2"/>
  <c r="X68" i="2"/>
  <c r="AH68" i="2"/>
  <c r="AA68" i="2"/>
  <c r="AD68" i="2"/>
  <c r="AB68" i="2"/>
  <c r="AE68" i="2"/>
  <c r="AG68" i="2"/>
  <c r="AC68" i="2"/>
  <c r="AF68" i="2"/>
  <c r="Y68" i="2"/>
  <c r="V68" i="2"/>
  <c r="AJ67" i="2"/>
  <c r="AI67" i="2"/>
  <c r="W67" i="2"/>
  <c r="X67" i="2"/>
  <c r="AH67" i="2"/>
  <c r="AA67" i="2"/>
  <c r="AD67" i="2"/>
  <c r="AB67" i="2"/>
  <c r="AE67" i="2"/>
  <c r="AG67" i="2"/>
  <c r="AC67" i="2"/>
  <c r="AF67" i="2"/>
  <c r="Y67" i="2"/>
  <c r="V67" i="2"/>
  <c r="AJ66" i="2"/>
  <c r="AI66" i="2"/>
  <c r="W66" i="2"/>
  <c r="X66" i="2"/>
  <c r="AH66" i="2"/>
  <c r="AA66" i="2"/>
  <c r="AD66" i="2"/>
  <c r="AB66" i="2"/>
  <c r="AE66" i="2"/>
  <c r="AG66" i="2"/>
  <c r="AC66" i="2"/>
  <c r="AF66" i="2"/>
  <c r="Y66" i="2"/>
  <c r="V66" i="2"/>
  <c r="AJ65" i="2"/>
  <c r="AI65" i="2"/>
  <c r="W65" i="2"/>
  <c r="X65" i="2"/>
  <c r="AH65" i="2"/>
  <c r="AA65" i="2"/>
  <c r="AD65" i="2"/>
  <c r="AB65" i="2"/>
  <c r="AE65" i="2"/>
  <c r="AG65" i="2"/>
  <c r="AC65" i="2"/>
  <c r="AF65" i="2"/>
  <c r="Y65" i="2"/>
  <c r="V65" i="2"/>
  <c r="AJ64" i="2"/>
  <c r="AI64" i="2"/>
  <c r="W64" i="2"/>
  <c r="X64" i="2"/>
  <c r="AH64" i="2"/>
  <c r="AA64" i="2"/>
  <c r="AD64" i="2"/>
  <c r="AB64" i="2"/>
  <c r="AE64" i="2"/>
  <c r="AG64" i="2"/>
  <c r="AC64" i="2"/>
  <c r="AF64" i="2"/>
  <c r="Y64" i="2"/>
  <c r="V64" i="2"/>
  <c r="AJ63" i="2"/>
  <c r="AI63" i="2"/>
  <c r="W63" i="2"/>
  <c r="X63" i="2"/>
  <c r="AH63" i="2"/>
  <c r="AA63" i="2"/>
  <c r="AD63" i="2"/>
  <c r="AB63" i="2"/>
  <c r="AE63" i="2"/>
  <c r="AG63" i="2"/>
  <c r="AC63" i="2"/>
  <c r="AF63" i="2"/>
  <c r="Y63" i="2"/>
  <c r="V63" i="2"/>
  <c r="AJ62" i="2"/>
  <c r="AI62" i="2"/>
  <c r="W62" i="2"/>
  <c r="X62" i="2"/>
  <c r="AH62" i="2"/>
  <c r="AA62" i="2"/>
  <c r="AD62" i="2"/>
  <c r="AB62" i="2"/>
  <c r="AE62" i="2"/>
  <c r="AG62" i="2"/>
  <c r="AC62" i="2"/>
  <c r="AF62" i="2"/>
  <c r="Y62" i="2"/>
  <c r="V62" i="2"/>
  <c r="AJ61" i="2"/>
  <c r="AI61" i="2"/>
  <c r="W61" i="2"/>
  <c r="X61" i="2"/>
  <c r="AH61" i="2"/>
  <c r="AA61" i="2"/>
  <c r="AD61" i="2"/>
  <c r="AB61" i="2"/>
  <c r="AE61" i="2"/>
  <c r="AG61" i="2"/>
  <c r="AC61" i="2"/>
  <c r="AF61" i="2"/>
  <c r="Y61" i="2"/>
  <c r="V61" i="2"/>
  <c r="AJ60" i="2"/>
  <c r="AI60" i="2"/>
  <c r="W60" i="2"/>
  <c r="X60" i="2"/>
  <c r="AH60" i="2"/>
  <c r="AA60" i="2"/>
  <c r="AD60" i="2"/>
  <c r="AB60" i="2"/>
  <c r="AE60" i="2"/>
  <c r="AG60" i="2"/>
  <c r="AC60" i="2"/>
  <c r="AF60" i="2"/>
  <c r="Y60" i="2"/>
  <c r="V60" i="2"/>
  <c r="AJ59" i="2"/>
  <c r="AI59" i="2"/>
  <c r="W59" i="2"/>
  <c r="X59" i="2"/>
  <c r="AH59" i="2"/>
  <c r="AA59" i="2"/>
  <c r="AD59" i="2"/>
  <c r="AB59" i="2"/>
  <c r="AE59" i="2"/>
  <c r="AG59" i="2"/>
  <c r="AC59" i="2"/>
  <c r="AF59" i="2"/>
  <c r="Y59" i="2"/>
  <c r="V59" i="2"/>
  <c r="AJ58" i="2"/>
  <c r="AI58" i="2"/>
  <c r="W58" i="2"/>
  <c r="X58" i="2"/>
  <c r="AH58" i="2"/>
  <c r="AA58" i="2"/>
  <c r="AD58" i="2"/>
  <c r="AB58" i="2"/>
  <c r="AE58" i="2"/>
  <c r="AG58" i="2"/>
  <c r="AC58" i="2"/>
  <c r="AF58" i="2"/>
  <c r="Y58" i="2"/>
  <c r="V58" i="2"/>
  <c r="AJ57" i="2"/>
  <c r="AI57" i="2"/>
  <c r="W57" i="2"/>
  <c r="X57" i="2"/>
  <c r="AH57" i="2"/>
  <c r="AA57" i="2"/>
  <c r="AD57" i="2"/>
  <c r="AB57" i="2"/>
  <c r="AE57" i="2"/>
  <c r="AG57" i="2"/>
  <c r="AC57" i="2"/>
  <c r="AF57" i="2"/>
  <c r="Y57" i="2"/>
  <c r="V57" i="2"/>
  <c r="AJ53" i="2"/>
  <c r="AI53" i="2"/>
  <c r="W53" i="2"/>
  <c r="X53" i="2"/>
  <c r="AH53" i="2"/>
  <c r="AA53" i="2"/>
  <c r="AD53" i="2"/>
  <c r="AB53" i="2"/>
  <c r="AE53" i="2"/>
  <c r="AG53" i="2"/>
  <c r="AC53" i="2"/>
  <c r="AF53" i="2"/>
  <c r="Y53" i="2"/>
  <c r="V53" i="2"/>
  <c r="AJ52" i="2"/>
  <c r="AI52" i="2"/>
  <c r="W52" i="2"/>
  <c r="X52" i="2"/>
  <c r="AH52" i="2"/>
  <c r="AA52" i="2"/>
  <c r="AD52" i="2"/>
  <c r="AB52" i="2"/>
  <c r="AE52" i="2"/>
  <c r="AG52" i="2"/>
  <c r="AC52" i="2"/>
  <c r="AF52" i="2"/>
  <c r="Y52" i="2"/>
  <c r="V52" i="2"/>
  <c r="AJ51" i="2"/>
  <c r="AI51" i="2"/>
  <c r="W51" i="2"/>
  <c r="X51" i="2"/>
  <c r="AH51" i="2"/>
  <c r="AA51" i="2"/>
  <c r="AD51" i="2"/>
  <c r="AB51" i="2"/>
  <c r="AE51" i="2"/>
  <c r="AG51" i="2"/>
  <c r="AC51" i="2"/>
  <c r="AF51" i="2"/>
  <c r="Y51" i="2"/>
  <c r="V51" i="2"/>
  <c r="AJ50" i="2"/>
  <c r="AI50" i="2"/>
  <c r="W50" i="2"/>
  <c r="X50" i="2"/>
  <c r="AH50" i="2"/>
  <c r="AA50" i="2"/>
  <c r="AD50" i="2"/>
  <c r="AB50" i="2"/>
  <c r="AE50" i="2"/>
  <c r="AG50" i="2"/>
  <c r="AC50" i="2"/>
  <c r="AF50" i="2"/>
  <c r="Y50" i="2"/>
  <c r="V50" i="2"/>
  <c r="AJ49" i="2"/>
  <c r="AI49" i="2"/>
  <c r="W49" i="2"/>
  <c r="X49" i="2"/>
  <c r="AH49" i="2"/>
  <c r="AA49" i="2"/>
  <c r="AD49" i="2"/>
  <c r="AB49" i="2"/>
  <c r="AE49" i="2"/>
  <c r="AG49" i="2"/>
  <c r="AC49" i="2"/>
  <c r="AF49" i="2"/>
  <c r="Y49" i="2"/>
  <c r="V49" i="2"/>
  <c r="AJ48" i="2"/>
  <c r="AI48" i="2"/>
  <c r="W48" i="2"/>
  <c r="X48" i="2"/>
  <c r="AH48" i="2"/>
  <c r="AA48" i="2"/>
  <c r="AD48" i="2"/>
  <c r="AB48" i="2"/>
  <c r="AE48" i="2"/>
  <c r="AG48" i="2"/>
  <c r="AC48" i="2"/>
  <c r="AF48" i="2"/>
  <c r="Y48" i="2"/>
  <c r="V48" i="2"/>
  <c r="AJ47" i="2"/>
  <c r="AI47" i="2"/>
  <c r="W47" i="2"/>
  <c r="X47" i="2"/>
  <c r="AH47" i="2"/>
  <c r="AA47" i="2"/>
  <c r="AD47" i="2"/>
  <c r="AB47" i="2"/>
  <c r="AE47" i="2"/>
  <c r="AG47" i="2"/>
  <c r="AC47" i="2"/>
  <c r="AF47" i="2"/>
  <c r="Y47" i="2"/>
  <c r="V47" i="2"/>
  <c r="AJ46" i="2"/>
  <c r="AI46" i="2"/>
  <c r="W46" i="2"/>
  <c r="X46" i="2"/>
  <c r="AH46" i="2"/>
  <c r="AA46" i="2"/>
  <c r="AD46" i="2"/>
  <c r="AB46" i="2"/>
  <c r="AE46" i="2"/>
  <c r="AG46" i="2"/>
  <c r="AC46" i="2"/>
  <c r="AF46" i="2"/>
  <c r="Y46" i="2"/>
  <c r="V46" i="2"/>
  <c r="AJ45" i="2"/>
  <c r="AI45" i="2"/>
  <c r="W45" i="2"/>
  <c r="X45" i="2"/>
  <c r="AH45" i="2"/>
  <c r="AA45" i="2"/>
  <c r="AD45" i="2"/>
  <c r="AB45" i="2"/>
  <c r="AE45" i="2"/>
  <c r="AG45" i="2"/>
  <c r="AC45" i="2"/>
  <c r="AF45" i="2"/>
  <c r="Y45" i="2"/>
  <c r="V45" i="2"/>
  <c r="AJ44" i="2"/>
  <c r="AI44" i="2"/>
  <c r="W44" i="2"/>
  <c r="X44" i="2"/>
  <c r="AH44" i="2"/>
  <c r="AA44" i="2"/>
  <c r="AD44" i="2"/>
  <c r="AB44" i="2"/>
  <c r="AE44" i="2"/>
  <c r="AG44" i="2"/>
  <c r="AC44" i="2"/>
  <c r="AF44" i="2"/>
  <c r="Y44" i="2"/>
  <c r="V44" i="2"/>
  <c r="AJ43" i="2"/>
  <c r="AI43" i="2"/>
  <c r="W43" i="2"/>
  <c r="X43" i="2"/>
  <c r="AH43" i="2"/>
  <c r="AA43" i="2"/>
  <c r="AD43" i="2"/>
  <c r="AG43" i="2"/>
  <c r="AC43" i="2"/>
  <c r="AF43" i="2"/>
  <c r="AE43" i="2"/>
  <c r="AB43" i="2"/>
  <c r="Y43" i="2"/>
  <c r="V43" i="2"/>
  <c r="AJ42" i="2"/>
  <c r="AI42" i="2"/>
  <c r="W42" i="2"/>
  <c r="X42" i="2"/>
  <c r="AH42" i="2"/>
  <c r="AA42" i="2"/>
  <c r="AD42" i="2"/>
  <c r="AG42" i="2"/>
  <c r="AC42" i="2"/>
  <c r="AF42" i="2"/>
  <c r="AE42" i="2"/>
  <c r="AB42" i="2"/>
  <c r="Y42" i="2"/>
  <c r="V42" i="2"/>
  <c r="AJ41" i="2"/>
  <c r="AI41" i="2"/>
  <c r="W41" i="2"/>
  <c r="X41" i="2"/>
  <c r="AH41" i="2"/>
  <c r="AA41" i="2"/>
  <c r="AD41" i="2"/>
  <c r="AB41" i="2"/>
  <c r="AE41" i="2"/>
  <c r="AG41" i="2"/>
  <c r="AC41" i="2"/>
  <c r="AF41" i="2"/>
  <c r="Y41" i="2"/>
  <c r="V41" i="2"/>
  <c r="AJ40" i="2"/>
  <c r="AI40" i="2"/>
  <c r="W40" i="2"/>
  <c r="X40" i="2"/>
  <c r="AH40" i="2"/>
  <c r="AA40" i="2"/>
  <c r="AD40" i="2"/>
  <c r="AG40" i="2"/>
  <c r="AC40" i="2"/>
  <c r="AF40" i="2"/>
  <c r="AE40" i="2"/>
  <c r="AB40" i="2"/>
  <c r="Y40" i="2"/>
  <c r="V40" i="2"/>
  <c r="AJ39" i="2"/>
  <c r="AI39" i="2"/>
  <c r="W39" i="2"/>
  <c r="X39" i="2"/>
  <c r="AH39" i="2"/>
  <c r="AA39" i="2"/>
  <c r="AD39" i="2"/>
  <c r="AB39" i="2"/>
  <c r="AE39" i="2"/>
  <c r="AG39" i="2"/>
  <c r="AC39" i="2"/>
  <c r="AF39" i="2"/>
  <c r="Y39" i="2"/>
  <c r="V39" i="2"/>
  <c r="AJ38" i="2"/>
  <c r="AI38" i="2"/>
  <c r="W38" i="2"/>
  <c r="X38" i="2"/>
  <c r="AH38" i="2"/>
  <c r="AA38" i="2"/>
  <c r="AD38" i="2"/>
  <c r="AB38" i="2"/>
  <c r="AE38" i="2"/>
  <c r="AG38" i="2"/>
  <c r="AC38" i="2"/>
  <c r="AF38" i="2"/>
  <c r="Y38" i="2"/>
  <c r="V38" i="2"/>
  <c r="AJ37" i="2"/>
  <c r="AI37" i="2"/>
  <c r="W37" i="2"/>
  <c r="X37" i="2"/>
  <c r="AH37" i="2"/>
  <c r="AA37" i="2"/>
  <c r="AD37" i="2"/>
  <c r="AB37" i="2"/>
  <c r="AE37" i="2"/>
  <c r="AG37" i="2"/>
  <c r="AC37" i="2"/>
  <c r="AF37" i="2"/>
  <c r="Y37" i="2"/>
  <c r="V37" i="2"/>
  <c r="AJ36" i="2"/>
  <c r="AI36" i="2"/>
  <c r="W36" i="2"/>
  <c r="X36" i="2"/>
  <c r="AH36" i="2"/>
  <c r="AA36" i="2"/>
  <c r="AD36" i="2"/>
  <c r="AB36" i="2"/>
  <c r="AE36" i="2"/>
  <c r="AG36" i="2"/>
  <c r="AC36" i="2"/>
  <c r="AF36" i="2"/>
  <c r="Y36" i="2"/>
  <c r="V36" i="2"/>
  <c r="AJ35" i="2"/>
  <c r="AI35" i="2"/>
  <c r="W35" i="2"/>
  <c r="X35" i="2"/>
  <c r="AH35" i="2"/>
  <c r="AA35" i="2"/>
  <c r="AD35" i="2"/>
  <c r="AB35" i="2"/>
  <c r="AE35" i="2"/>
  <c r="AG35" i="2"/>
  <c r="AC35" i="2"/>
  <c r="AF35" i="2"/>
  <c r="Y35" i="2"/>
  <c r="V35" i="2"/>
  <c r="AJ34" i="2"/>
  <c r="AI34" i="2"/>
  <c r="W34" i="2"/>
  <c r="X34" i="2"/>
  <c r="AH34" i="2"/>
  <c r="AA34" i="2"/>
  <c r="AD34" i="2"/>
  <c r="AB34" i="2"/>
  <c r="AE34" i="2"/>
  <c r="AG34" i="2"/>
  <c r="AC34" i="2"/>
  <c r="AF34" i="2"/>
  <c r="Y34" i="2"/>
  <c r="V34" i="2"/>
  <c r="AJ30" i="2"/>
  <c r="AI30" i="2"/>
  <c r="W30" i="2"/>
  <c r="X30" i="2"/>
  <c r="AH30" i="2"/>
  <c r="AA30" i="2"/>
  <c r="AD30" i="2"/>
  <c r="AG30" i="2"/>
  <c r="AC30" i="2"/>
  <c r="AF30" i="2"/>
  <c r="AE30" i="2"/>
  <c r="AB30" i="2"/>
  <c r="Y30" i="2"/>
  <c r="V30" i="2"/>
  <c r="AJ29" i="2"/>
  <c r="AI29" i="2"/>
  <c r="W29" i="2"/>
  <c r="X29" i="2"/>
  <c r="AH29" i="2"/>
  <c r="AA29" i="2"/>
  <c r="AD29" i="2"/>
  <c r="AG29" i="2"/>
  <c r="AC29" i="2"/>
  <c r="AF29" i="2"/>
  <c r="AE29" i="2"/>
  <c r="AB29" i="2"/>
  <c r="Y29" i="2"/>
  <c r="V29" i="2"/>
  <c r="AJ28" i="2"/>
  <c r="AI28" i="2"/>
  <c r="W28" i="2"/>
  <c r="X28" i="2"/>
  <c r="AH28" i="2"/>
  <c r="AA28" i="2"/>
  <c r="AD28" i="2"/>
  <c r="AG28" i="2"/>
  <c r="AC28" i="2"/>
  <c r="AF28" i="2"/>
  <c r="AE28" i="2"/>
  <c r="AB28" i="2"/>
  <c r="Y28" i="2"/>
  <c r="V28" i="2"/>
  <c r="AJ27" i="2"/>
  <c r="AI27" i="2"/>
  <c r="W27" i="2"/>
  <c r="X27" i="2"/>
  <c r="AH27" i="2"/>
  <c r="AA27" i="2"/>
  <c r="AD27" i="2"/>
  <c r="AG27" i="2"/>
  <c r="AC27" i="2"/>
  <c r="AF27" i="2"/>
  <c r="AE27" i="2"/>
  <c r="AB27" i="2"/>
  <c r="Y27" i="2"/>
  <c r="V27" i="2"/>
  <c r="AJ26" i="2"/>
  <c r="AI26" i="2"/>
  <c r="W26" i="2"/>
  <c r="X26" i="2"/>
  <c r="AH26" i="2"/>
  <c r="AA26" i="2"/>
  <c r="AD26" i="2"/>
  <c r="AG26" i="2"/>
  <c r="AC26" i="2"/>
  <c r="AF26" i="2"/>
  <c r="AE26" i="2"/>
  <c r="AB26" i="2"/>
  <c r="Y26" i="2"/>
  <c r="V26" i="2"/>
  <c r="AJ25" i="2"/>
  <c r="AI25" i="2"/>
  <c r="W25" i="2"/>
  <c r="X25" i="2"/>
  <c r="AH25" i="2"/>
  <c r="AA25" i="2"/>
  <c r="AD25" i="2"/>
  <c r="AG25" i="2"/>
  <c r="AC25" i="2"/>
  <c r="AF25" i="2"/>
  <c r="AE25" i="2"/>
  <c r="AB25" i="2"/>
  <c r="Y25" i="2"/>
  <c r="V25" i="2"/>
  <c r="AJ24" i="2"/>
  <c r="AI24" i="2"/>
  <c r="W24" i="2"/>
  <c r="X24" i="2"/>
  <c r="AH24" i="2"/>
  <c r="AA24" i="2"/>
  <c r="AD24" i="2"/>
  <c r="AG24" i="2"/>
  <c r="AC24" i="2"/>
  <c r="AF24" i="2"/>
  <c r="AE24" i="2"/>
  <c r="AB24" i="2"/>
  <c r="Y24" i="2"/>
  <c r="V24" i="2"/>
  <c r="AJ23" i="2"/>
  <c r="AI23" i="2"/>
  <c r="W23" i="2"/>
  <c r="X23" i="2"/>
  <c r="AH23" i="2"/>
  <c r="AA23" i="2"/>
  <c r="AD23" i="2"/>
  <c r="AG23" i="2"/>
  <c r="AC23" i="2"/>
  <c r="AF23" i="2"/>
  <c r="AE23" i="2"/>
  <c r="AB23" i="2"/>
  <c r="Y23" i="2"/>
  <c r="V23" i="2"/>
  <c r="AJ22" i="2"/>
  <c r="AI22" i="2"/>
  <c r="W22" i="2"/>
  <c r="X22" i="2"/>
  <c r="AH22" i="2"/>
  <c r="AA22" i="2"/>
  <c r="AD22" i="2"/>
  <c r="AG22" i="2"/>
  <c r="AC22" i="2"/>
  <c r="AF22" i="2"/>
  <c r="AE22" i="2"/>
  <c r="AB22" i="2"/>
  <c r="Y22" i="2"/>
  <c r="V22" i="2"/>
  <c r="AJ21" i="2"/>
  <c r="AI21" i="2"/>
  <c r="W21" i="2"/>
  <c r="X21" i="2"/>
  <c r="AH21" i="2"/>
  <c r="AA21" i="2"/>
  <c r="AD21" i="2"/>
  <c r="AG21" i="2"/>
  <c r="AC21" i="2"/>
  <c r="AF21" i="2"/>
  <c r="AE21" i="2"/>
  <c r="AB21" i="2"/>
  <c r="Y21" i="2"/>
  <c r="V21" i="2"/>
  <c r="AJ20" i="2"/>
  <c r="AI20" i="2"/>
  <c r="W20" i="2"/>
  <c r="X20" i="2"/>
  <c r="AH20" i="2"/>
  <c r="AA20" i="2"/>
  <c r="AD20" i="2"/>
  <c r="AG20" i="2"/>
  <c r="AC20" i="2"/>
  <c r="AF20" i="2"/>
  <c r="AE20" i="2"/>
  <c r="AB20" i="2"/>
  <c r="Y20" i="2"/>
  <c r="V20" i="2"/>
  <c r="AJ19" i="2"/>
  <c r="AI19" i="2"/>
  <c r="W19" i="2"/>
  <c r="X19" i="2"/>
  <c r="AH19" i="2"/>
  <c r="AA19" i="2"/>
  <c r="AD19" i="2"/>
  <c r="AG19" i="2"/>
  <c r="AC19" i="2"/>
  <c r="AF19" i="2"/>
  <c r="AE19" i="2"/>
  <c r="AB19" i="2"/>
  <c r="Y19" i="2"/>
  <c r="V19" i="2"/>
  <c r="AJ18" i="2"/>
  <c r="AI18" i="2"/>
  <c r="W18" i="2"/>
  <c r="X18" i="2"/>
  <c r="AH18" i="2"/>
  <c r="AA18" i="2"/>
  <c r="AD18" i="2"/>
  <c r="AG18" i="2"/>
  <c r="AC18" i="2"/>
  <c r="AF18" i="2"/>
  <c r="AE18" i="2"/>
  <c r="AB18" i="2"/>
  <c r="Y18" i="2"/>
  <c r="V18" i="2"/>
  <c r="AJ17" i="2"/>
  <c r="AI17" i="2"/>
  <c r="W17" i="2"/>
  <c r="X17" i="2"/>
  <c r="AH17" i="2"/>
  <c r="AA17" i="2"/>
  <c r="AD17" i="2"/>
  <c r="AG17" i="2"/>
  <c r="AC17" i="2"/>
  <c r="AF17" i="2"/>
  <c r="AE17" i="2"/>
  <c r="AB17" i="2"/>
  <c r="Y17" i="2"/>
  <c r="V17" i="2"/>
  <c r="AJ16" i="2"/>
  <c r="AI16" i="2"/>
  <c r="W16" i="2"/>
  <c r="X16" i="2"/>
  <c r="AH16" i="2"/>
  <c r="AA16" i="2"/>
  <c r="AD16" i="2"/>
  <c r="AG16" i="2"/>
  <c r="AC16" i="2"/>
  <c r="AF16" i="2"/>
  <c r="AE16" i="2"/>
  <c r="AB16" i="2"/>
  <c r="Y16" i="2"/>
  <c r="V16" i="2"/>
  <c r="AJ15" i="2"/>
  <c r="AI15" i="2"/>
  <c r="W15" i="2"/>
  <c r="X15" i="2"/>
  <c r="AH15" i="2"/>
  <c r="AA15" i="2"/>
  <c r="AD15" i="2"/>
  <c r="AG15" i="2"/>
  <c r="AC15" i="2"/>
  <c r="AF15" i="2"/>
  <c r="AE15" i="2"/>
  <c r="AB15" i="2"/>
  <c r="Y15" i="2"/>
  <c r="V15" i="2"/>
  <c r="AJ14" i="2"/>
  <c r="AI14" i="2"/>
  <c r="W14" i="2"/>
  <c r="X14" i="2"/>
  <c r="AH14" i="2"/>
  <c r="AA14" i="2"/>
  <c r="AD14" i="2"/>
  <c r="AG14" i="2"/>
  <c r="AC14" i="2"/>
  <c r="AF14" i="2"/>
  <c r="AE14" i="2"/>
  <c r="AB14" i="2"/>
  <c r="Y14" i="2"/>
  <c r="V14" i="2"/>
  <c r="AJ13" i="2"/>
  <c r="AI13" i="2"/>
  <c r="W13" i="2"/>
  <c r="X13" i="2"/>
  <c r="AH13" i="2"/>
  <c r="AA13" i="2"/>
  <c r="AD13" i="2"/>
  <c r="AG13" i="2"/>
  <c r="AC13" i="2"/>
  <c r="AF13" i="2"/>
  <c r="AE13" i="2"/>
  <c r="AB13" i="2"/>
  <c r="Y13" i="2"/>
  <c r="V13" i="2"/>
  <c r="AJ12" i="2"/>
  <c r="AI12" i="2"/>
  <c r="W12" i="2"/>
  <c r="X12" i="2"/>
  <c r="AH12" i="2"/>
  <c r="AA12" i="2"/>
  <c r="AD12" i="2"/>
  <c r="AB12" i="2"/>
  <c r="AE12" i="2"/>
  <c r="AG12" i="2"/>
  <c r="AC12" i="2"/>
  <c r="AF12" i="2"/>
  <c r="Y12" i="2"/>
  <c r="V12" i="2"/>
  <c r="AJ11" i="2"/>
  <c r="AI11" i="2"/>
  <c r="W11" i="2"/>
  <c r="X11" i="2"/>
  <c r="AH11" i="2"/>
  <c r="AA11" i="2"/>
  <c r="AD11" i="2"/>
  <c r="AB11" i="2"/>
  <c r="AE11" i="2"/>
  <c r="AG11" i="2"/>
  <c r="AC11" i="2"/>
  <c r="AF11" i="2"/>
  <c r="Y11" i="2"/>
  <c r="V11" i="2"/>
  <c r="AJ10" i="2"/>
  <c r="AI10" i="2"/>
  <c r="W10" i="2"/>
  <c r="X10" i="2"/>
  <c r="AH10" i="2"/>
  <c r="AA10" i="2"/>
  <c r="AD10" i="2"/>
  <c r="AG10" i="2"/>
  <c r="AC10" i="2"/>
  <c r="AF10" i="2"/>
  <c r="AE10" i="2"/>
  <c r="AB10" i="2"/>
  <c r="Y10" i="2"/>
  <c r="V10" i="2"/>
  <c r="AJ9" i="2"/>
  <c r="AI9" i="2"/>
  <c r="W9" i="2"/>
  <c r="X9" i="2"/>
  <c r="AH9" i="2"/>
  <c r="AA9" i="2"/>
  <c r="AD9" i="2"/>
  <c r="AG9" i="2"/>
  <c r="AC9" i="2"/>
  <c r="AF9" i="2"/>
  <c r="AE9" i="2"/>
  <c r="AB9" i="2"/>
  <c r="Y9" i="2"/>
  <c r="V9" i="2"/>
  <c r="AJ8" i="2"/>
  <c r="AI8" i="2"/>
  <c r="W8" i="2"/>
  <c r="X8" i="2"/>
  <c r="AH8" i="2"/>
  <c r="AA8" i="2"/>
  <c r="AD8" i="2"/>
  <c r="AG8" i="2"/>
  <c r="AC8" i="2"/>
  <c r="AF8" i="2"/>
  <c r="AE8" i="2"/>
  <c r="AB8" i="2"/>
  <c r="Y8" i="2"/>
  <c r="V8" i="2"/>
  <c r="AJ7" i="2"/>
  <c r="AI7" i="2"/>
  <c r="W7" i="2"/>
  <c r="X7" i="2"/>
  <c r="AH7" i="2"/>
  <c r="AA7" i="2"/>
  <c r="AD7" i="2"/>
  <c r="AB7" i="2"/>
  <c r="AE7" i="2"/>
  <c r="AG7" i="2"/>
  <c r="AC7" i="2"/>
  <c r="AF7" i="2"/>
  <c r="Y7" i="2"/>
  <c r="V7" i="2"/>
  <c r="AJ6" i="2"/>
  <c r="AI6" i="2"/>
  <c r="W6" i="2"/>
  <c r="X6" i="2"/>
  <c r="AH6" i="2"/>
  <c r="AA6" i="2"/>
  <c r="AD6" i="2"/>
  <c r="AB6" i="2"/>
  <c r="AE6" i="2"/>
  <c r="AG6" i="2"/>
  <c r="AC6" i="2"/>
  <c r="AF6" i="2"/>
  <c r="Y6" i="2"/>
  <c r="V6" i="2"/>
  <c r="AJ76" i="1"/>
  <c r="AI76" i="1"/>
  <c r="W76" i="1"/>
  <c r="X76" i="1"/>
  <c r="AH76" i="1"/>
  <c r="AA76" i="1"/>
  <c r="AD76" i="1"/>
  <c r="AG76" i="1"/>
  <c r="AC76" i="1"/>
  <c r="AF76" i="1"/>
  <c r="AE76" i="1"/>
  <c r="AB76" i="1"/>
  <c r="Y76" i="1"/>
  <c r="V76" i="1"/>
  <c r="AJ75" i="1"/>
  <c r="AI75" i="1"/>
  <c r="W75" i="1"/>
  <c r="X75" i="1"/>
  <c r="AH75" i="1"/>
  <c r="AA75" i="1"/>
  <c r="AD75" i="1"/>
  <c r="AG75" i="1"/>
  <c r="AC75" i="1"/>
  <c r="AF75" i="1"/>
  <c r="AE75" i="1"/>
  <c r="AB75" i="1"/>
  <c r="Y75" i="1"/>
  <c r="V75" i="1"/>
  <c r="AJ74" i="1"/>
  <c r="AI74" i="1"/>
  <c r="W74" i="1"/>
  <c r="X74" i="1"/>
  <c r="AH74" i="1"/>
  <c r="AA74" i="1"/>
  <c r="AD74" i="1"/>
  <c r="AG74" i="1"/>
  <c r="AC74" i="1"/>
  <c r="AF74" i="1"/>
  <c r="AE74" i="1"/>
  <c r="AB74" i="1"/>
  <c r="Y74" i="1"/>
  <c r="V74" i="1"/>
  <c r="AJ73" i="1"/>
  <c r="AI73" i="1"/>
  <c r="W73" i="1"/>
  <c r="X73" i="1"/>
  <c r="AH73" i="1"/>
  <c r="AA73" i="1"/>
  <c r="AD73" i="1"/>
  <c r="AG73" i="1"/>
  <c r="AC73" i="1"/>
  <c r="AF73" i="1"/>
  <c r="AE73" i="1"/>
  <c r="AB73" i="1"/>
  <c r="Y73" i="1"/>
  <c r="V73" i="1"/>
  <c r="AJ72" i="1"/>
  <c r="AI72" i="1"/>
  <c r="W72" i="1"/>
  <c r="X72" i="1"/>
  <c r="AH72" i="1"/>
  <c r="AA72" i="1"/>
  <c r="AD72" i="1"/>
  <c r="AG72" i="1"/>
  <c r="AC72" i="1"/>
  <c r="AF72" i="1"/>
  <c r="AE72" i="1"/>
  <c r="AB72" i="1"/>
  <c r="Y72" i="1"/>
  <c r="V72" i="1"/>
  <c r="AJ71" i="1"/>
  <c r="AI71" i="1"/>
  <c r="W71" i="1"/>
  <c r="X71" i="1"/>
  <c r="AH71" i="1"/>
  <c r="AA71" i="1"/>
  <c r="AD71" i="1"/>
  <c r="AG71" i="1"/>
  <c r="AC71" i="1"/>
  <c r="AF71" i="1"/>
  <c r="AE71" i="1"/>
  <c r="AB71" i="1"/>
  <c r="Y71" i="1"/>
  <c r="V71" i="1"/>
  <c r="AJ70" i="1"/>
  <c r="AI70" i="1"/>
  <c r="W70" i="1"/>
  <c r="X70" i="1"/>
  <c r="AH70" i="1"/>
  <c r="AA70" i="1"/>
  <c r="AD70" i="1"/>
  <c r="AG70" i="1"/>
  <c r="AC70" i="1"/>
  <c r="AF70" i="1"/>
  <c r="AE70" i="1"/>
  <c r="AB70" i="1"/>
  <c r="Y70" i="1"/>
  <c r="V70" i="1"/>
  <c r="AJ69" i="1"/>
  <c r="AI69" i="1"/>
  <c r="W69" i="1"/>
  <c r="X69" i="1"/>
  <c r="AH69" i="1"/>
  <c r="AA69" i="1"/>
  <c r="AD69" i="1"/>
  <c r="AG69" i="1"/>
  <c r="AC69" i="1"/>
  <c r="AF69" i="1"/>
  <c r="AE69" i="1"/>
  <c r="AB69" i="1"/>
  <c r="Y69" i="1"/>
  <c r="V69" i="1"/>
  <c r="AJ68" i="1"/>
  <c r="AI68" i="1"/>
  <c r="W68" i="1"/>
  <c r="X68" i="1"/>
  <c r="AH68" i="1"/>
  <c r="AA68" i="1"/>
  <c r="AD68" i="1"/>
  <c r="AG68" i="1"/>
  <c r="AC68" i="1"/>
  <c r="AF68" i="1"/>
  <c r="AE68" i="1"/>
  <c r="AB68" i="1"/>
  <c r="Y68" i="1"/>
  <c r="V68" i="1"/>
  <c r="AJ67" i="1"/>
  <c r="AI67" i="1"/>
  <c r="W67" i="1"/>
  <c r="X67" i="1"/>
  <c r="AH67" i="1"/>
  <c r="AA67" i="1"/>
  <c r="AD67" i="1"/>
  <c r="AG67" i="1"/>
  <c r="AC67" i="1"/>
  <c r="AF67" i="1"/>
  <c r="AE67" i="1"/>
  <c r="AB67" i="1"/>
  <c r="Y67" i="1"/>
  <c r="V67" i="1"/>
  <c r="AJ66" i="1"/>
  <c r="AI66" i="1"/>
  <c r="W66" i="1"/>
  <c r="X66" i="1"/>
  <c r="AH66" i="1"/>
  <c r="AA66" i="1"/>
  <c r="AD66" i="1"/>
  <c r="AG66" i="1"/>
  <c r="AC66" i="1"/>
  <c r="AF66" i="1"/>
  <c r="AE66" i="1"/>
  <c r="AB66" i="1"/>
  <c r="Y66" i="1"/>
  <c r="V66" i="1"/>
  <c r="AJ65" i="1"/>
  <c r="AI65" i="1"/>
  <c r="W65" i="1"/>
  <c r="X65" i="1"/>
  <c r="AH65" i="1"/>
  <c r="AA65" i="1"/>
  <c r="AD65" i="1"/>
  <c r="AB65" i="1"/>
  <c r="AE65" i="1"/>
  <c r="AG65" i="1"/>
  <c r="AC65" i="1"/>
  <c r="AF65" i="1"/>
  <c r="Y65" i="1"/>
  <c r="V65" i="1"/>
  <c r="AJ64" i="1"/>
  <c r="AI64" i="1"/>
  <c r="W64" i="1"/>
  <c r="X64" i="1"/>
  <c r="AH64" i="1"/>
  <c r="AA64" i="1"/>
  <c r="AD64" i="1"/>
  <c r="AB64" i="1"/>
  <c r="AE64" i="1"/>
  <c r="AG64" i="1"/>
  <c r="AC64" i="1"/>
  <c r="AF64" i="1"/>
  <c r="Y64" i="1"/>
  <c r="V64" i="1"/>
  <c r="AJ63" i="1"/>
  <c r="AI63" i="1"/>
  <c r="W63" i="1"/>
  <c r="X63" i="1"/>
  <c r="AH63" i="1"/>
  <c r="AA63" i="1"/>
  <c r="AD63" i="1"/>
  <c r="AB63" i="1"/>
  <c r="AE63" i="1"/>
  <c r="AG63" i="1"/>
  <c r="AC63" i="1"/>
  <c r="AF63" i="1"/>
  <c r="Y63" i="1"/>
  <c r="V63" i="1"/>
  <c r="AJ62" i="1"/>
  <c r="AI62" i="1"/>
  <c r="W62" i="1"/>
  <c r="X62" i="1"/>
  <c r="AH62" i="1"/>
  <c r="AA62" i="1"/>
  <c r="AD62" i="1"/>
  <c r="AB62" i="1"/>
  <c r="AE62" i="1"/>
  <c r="AG62" i="1"/>
  <c r="AC62" i="1"/>
  <c r="AF62" i="1"/>
  <c r="Y62" i="1"/>
  <c r="V62" i="1"/>
  <c r="AJ61" i="1"/>
  <c r="AI61" i="1"/>
  <c r="W61" i="1"/>
  <c r="X61" i="1"/>
  <c r="AH61" i="1"/>
  <c r="AA61" i="1"/>
  <c r="AD61" i="1"/>
  <c r="AB61" i="1"/>
  <c r="AE61" i="1"/>
  <c r="AG61" i="1"/>
  <c r="AC61" i="1"/>
  <c r="AF61" i="1"/>
  <c r="Y61" i="1"/>
  <c r="V61" i="1"/>
  <c r="AJ60" i="1"/>
  <c r="AI60" i="1"/>
  <c r="W60" i="1"/>
  <c r="X60" i="1"/>
  <c r="AH60" i="1"/>
  <c r="AA60" i="1"/>
  <c r="AD60" i="1"/>
  <c r="AB60" i="1"/>
  <c r="AE60" i="1"/>
  <c r="AG60" i="1"/>
  <c r="AC60" i="1"/>
  <c r="AF60" i="1"/>
  <c r="Y60" i="1"/>
  <c r="V60" i="1"/>
  <c r="AJ59" i="1"/>
  <c r="AI59" i="1"/>
  <c r="W59" i="1"/>
  <c r="X59" i="1"/>
  <c r="AH59" i="1"/>
  <c r="AA59" i="1"/>
  <c r="AD59" i="1"/>
  <c r="AB59" i="1"/>
  <c r="AE59" i="1"/>
  <c r="AG59" i="1"/>
  <c r="AC59" i="1"/>
  <c r="AF59" i="1"/>
  <c r="Y59" i="1"/>
  <c r="V59" i="1"/>
  <c r="AJ58" i="1"/>
  <c r="AI58" i="1"/>
  <c r="W58" i="1"/>
  <c r="X58" i="1"/>
  <c r="AH58" i="1"/>
  <c r="AA58" i="1"/>
  <c r="AD58" i="1"/>
  <c r="AB58" i="1"/>
  <c r="AE58" i="1"/>
  <c r="AG58" i="1"/>
  <c r="AC58" i="1"/>
  <c r="AF58" i="1"/>
  <c r="Y58" i="1"/>
  <c r="V58" i="1"/>
  <c r="AJ57" i="1"/>
  <c r="AI57" i="1"/>
  <c r="W57" i="1"/>
  <c r="X57" i="1"/>
  <c r="AH57" i="1"/>
  <c r="AA57" i="1"/>
  <c r="AD57" i="1"/>
  <c r="AB57" i="1"/>
  <c r="AE57" i="1"/>
  <c r="AG57" i="1"/>
  <c r="AC57" i="1"/>
  <c r="AF57" i="1"/>
  <c r="Y57" i="1"/>
  <c r="V57" i="1"/>
  <c r="AJ53" i="1"/>
  <c r="AI53" i="1"/>
  <c r="W53" i="1"/>
  <c r="X53" i="1"/>
  <c r="AH53" i="1"/>
  <c r="AA53" i="1"/>
  <c r="AD53" i="1"/>
  <c r="AB53" i="1"/>
  <c r="AE53" i="1"/>
  <c r="AG53" i="1"/>
  <c r="AC53" i="1"/>
  <c r="AF53" i="1"/>
  <c r="Y53" i="1"/>
  <c r="V53" i="1"/>
  <c r="AJ52" i="1"/>
  <c r="AI52" i="1"/>
  <c r="W52" i="1"/>
  <c r="X52" i="1"/>
  <c r="AH52" i="1"/>
  <c r="AA52" i="1"/>
  <c r="AD52" i="1"/>
  <c r="AB52" i="1"/>
  <c r="AE52" i="1"/>
  <c r="AG52" i="1"/>
  <c r="AC52" i="1"/>
  <c r="AF52" i="1"/>
  <c r="Y52" i="1"/>
  <c r="V52" i="1"/>
  <c r="AJ51" i="1"/>
  <c r="AI51" i="1"/>
  <c r="W51" i="1"/>
  <c r="X51" i="1"/>
  <c r="AH51" i="1"/>
  <c r="AA51" i="1"/>
  <c r="AD51" i="1"/>
  <c r="AG51" i="1"/>
  <c r="AC51" i="1"/>
  <c r="AF51" i="1"/>
  <c r="AE51" i="1"/>
  <c r="AB51" i="1"/>
  <c r="Y51" i="1"/>
  <c r="V51" i="1"/>
  <c r="AJ50" i="1"/>
  <c r="AI50" i="1"/>
  <c r="W50" i="1"/>
  <c r="X50" i="1"/>
  <c r="AH50" i="1"/>
  <c r="AA50" i="1"/>
  <c r="AD50" i="1"/>
  <c r="AB50" i="1"/>
  <c r="AE50" i="1"/>
  <c r="AG50" i="1"/>
  <c r="AC50" i="1"/>
  <c r="AF50" i="1"/>
  <c r="Y50" i="1"/>
  <c r="V50" i="1"/>
  <c r="AJ49" i="1"/>
  <c r="AI49" i="1"/>
  <c r="W49" i="1"/>
  <c r="X49" i="1"/>
  <c r="AH49" i="1"/>
  <c r="AA49" i="1"/>
  <c r="AD49" i="1"/>
  <c r="AB49" i="1"/>
  <c r="AE49" i="1"/>
  <c r="AG49" i="1"/>
  <c r="AC49" i="1"/>
  <c r="AF49" i="1"/>
  <c r="Y49" i="1"/>
  <c r="V49" i="1"/>
  <c r="AJ48" i="1"/>
  <c r="AI48" i="1"/>
  <c r="W48" i="1"/>
  <c r="X48" i="1"/>
  <c r="AH48" i="1"/>
  <c r="AA48" i="1"/>
  <c r="AD48" i="1"/>
  <c r="AB48" i="1"/>
  <c r="AE48" i="1"/>
  <c r="AG48" i="1"/>
  <c r="AC48" i="1"/>
  <c r="AF48" i="1"/>
  <c r="Y48" i="1"/>
  <c r="V48" i="1"/>
  <c r="AJ47" i="1"/>
  <c r="AI47" i="1"/>
  <c r="W47" i="1"/>
  <c r="X47" i="1"/>
  <c r="AH47" i="1"/>
  <c r="AA47" i="1"/>
  <c r="AD47" i="1"/>
  <c r="AB47" i="1"/>
  <c r="AE47" i="1"/>
  <c r="AG47" i="1"/>
  <c r="AC47" i="1"/>
  <c r="AF47" i="1"/>
  <c r="Y47" i="1"/>
  <c r="V47" i="1"/>
  <c r="AJ46" i="1"/>
  <c r="AI46" i="1"/>
  <c r="W46" i="1"/>
  <c r="X46" i="1"/>
  <c r="AH46" i="1"/>
  <c r="AA46" i="1"/>
  <c r="AD46" i="1"/>
  <c r="AB46" i="1"/>
  <c r="AE46" i="1"/>
  <c r="AG46" i="1"/>
  <c r="AC46" i="1"/>
  <c r="AF46" i="1"/>
  <c r="Y46" i="1"/>
  <c r="V46" i="1"/>
  <c r="AJ45" i="1"/>
  <c r="AI45" i="1"/>
  <c r="W45" i="1"/>
  <c r="X45" i="1"/>
  <c r="AH45" i="1"/>
  <c r="AA45" i="1"/>
  <c r="AD45" i="1"/>
  <c r="AB45" i="1"/>
  <c r="AE45" i="1"/>
  <c r="AG45" i="1"/>
  <c r="AC45" i="1"/>
  <c r="AF45" i="1"/>
  <c r="Y45" i="1"/>
  <c r="V45" i="1"/>
  <c r="AJ44" i="1"/>
  <c r="AI44" i="1"/>
  <c r="W44" i="1"/>
  <c r="X44" i="1"/>
  <c r="AH44" i="1"/>
  <c r="AA44" i="1"/>
  <c r="AD44" i="1"/>
  <c r="AB44" i="1"/>
  <c r="AE44" i="1"/>
  <c r="AG44" i="1"/>
  <c r="AC44" i="1"/>
  <c r="AF44" i="1"/>
  <c r="Y44" i="1"/>
  <c r="V44" i="1"/>
  <c r="AJ43" i="1"/>
  <c r="AI43" i="1"/>
  <c r="W43" i="1"/>
  <c r="X43" i="1"/>
  <c r="AH43" i="1"/>
  <c r="AA43" i="1"/>
  <c r="AD43" i="1"/>
  <c r="AB43" i="1"/>
  <c r="AE43" i="1"/>
  <c r="AG43" i="1"/>
  <c r="AC43" i="1"/>
  <c r="AF43" i="1"/>
  <c r="Y43" i="1"/>
  <c r="V43" i="1"/>
  <c r="AJ42" i="1"/>
  <c r="AI42" i="1"/>
  <c r="W42" i="1"/>
  <c r="X42" i="1"/>
  <c r="AH42" i="1"/>
  <c r="AA42" i="1"/>
  <c r="AD42" i="1"/>
  <c r="AB42" i="1"/>
  <c r="AE42" i="1"/>
  <c r="AG42" i="1"/>
  <c r="AC42" i="1"/>
  <c r="AF42" i="1"/>
  <c r="Y42" i="1"/>
  <c r="V42" i="1"/>
  <c r="AJ41" i="1"/>
  <c r="AI41" i="1"/>
  <c r="W41" i="1"/>
  <c r="X41" i="1"/>
  <c r="AH41" i="1"/>
  <c r="AA41" i="1"/>
  <c r="AD41" i="1"/>
  <c r="AB41" i="1"/>
  <c r="AE41" i="1"/>
  <c r="AG41" i="1"/>
  <c r="AC41" i="1"/>
  <c r="AF41" i="1"/>
  <c r="Y41" i="1"/>
  <c r="V41" i="1"/>
  <c r="AJ40" i="1"/>
  <c r="AI40" i="1"/>
  <c r="W40" i="1"/>
  <c r="X40" i="1"/>
  <c r="AH40" i="1"/>
  <c r="AA40" i="1"/>
  <c r="AD40" i="1"/>
  <c r="AB40" i="1"/>
  <c r="AE40" i="1"/>
  <c r="AG40" i="1"/>
  <c r="AC40" i="1"/>
  <c r="AF40" i="1"/>
  <c r="Y40" i="1"/>
  <c r="V40" i="1"/>
  <c r="AJ39" i="1"/>
  <c r="AI39" i="1"/>
  <c r="W39" i="1"/>
  <c r="X39" i="1"/>
  <c r="AH39" i="1"/>
  <c r="AA39" i="1"/>
  <c r="AD39" i="1"/>
  <c r="AB39" i="1"/>
  <c r="AE39" i="1"/>
  <c r="AG39" i="1"/>
  <c r="AC39" i="1"/>
  <c r="AF39" i="1"/>
  <c r="Y39" i="1"/>
  <c r="V39" i="1"/>
  <c r="AJ38" i="1"/>
  <c r="AI38" i="1"/>
  <c r="W38" i="1"/>
  <c r="X38" i="1"/>
  <c r="AH38" i="1"/>
  <c r="AA38" i="1"/>
  <c r="AD38" i="1"/>
  <c r="AB38" i="1"/>
  <c r="AE38" i="1"/>
  <c r="AG38" i="1"/>
  <c r="AC38" i="1"/>
  <c r="AF38" i="1"/>
  <c r="Y38" i="1"/>
  <c r="V38" i="1"/>
  <c r="AJ37" i="1"/>
  <c r="AI37" i="1"/>
  <c r="W37" i="1"/>
  <c r="X37" i="1"/>
  <c r="AH37" i="1"/>
  <c r="AA37" i="1"/>
  <c r="AD37" i="1"/>
  <c r="AB37" i="1"/>
  <c r="AE37" i="1"/>
  <c r="AG37" i="1"/>
  <c r="AC37" i="1"/>
  <c r="AF37" i="1"/>
  <c r="Y37" i="1"/>
  <c r="V37" i="1"/>
  <c r="AJ36" i="1"/>
  <c r="AI36" i="1"/>
  <c r="W36" i="1"/>
  <c r="X36" i="1"/>
  <c r="AH36" i="1"/>
  <c r="AA36" i="1"/>
  <c r="AD36" i="1"/>
  <c r="AB36" i="1"/>
  <c r="AE36" i="1"/>
  <c r="AG36" i="1"/>
  <c r="AC36" i="1"/>
  <c r="AF36" i="1"/>
  <c r="Y36" i="1"/>
  <c r="V36" i="1"/>
  <c r="AJ35" i="1"/>
  <c r="AI35" i="1"/>
  <c r="W35" i="1"/>
  <c r="X35" i="1"/>
  <c r="AH35" i="1"/>
  <c r="AA35" i="1"/>
  <c r="AD35" i="1"/>
  <c r="AB35" i="1"/>
  <c r="AE35" i="1"/>
  <c r="AG35" i="1"/>
  <c r="AC35" i="1"/>
  <c r="AF35" i="1"/>
  <c r="Y35" i="1"/>
  <c r="V35" i="1"/>
  <c r="AJ34" i="1"/>
  <c r="AI34" i="1"/>
  <c r="W34" i="1"/>
  <c r="X34" i="1"/>
  <c r="AH34" i="1"/>
  <c r="AA34" i="1"/>
  <c r="AD34" i="1"/>
  <c r="AB34" i="1"/>
  <c r="AE34" i="1"/>
  <c r="AG34" i="1"/>
  <c r="AC34" i="1"/>
  <c r="AF34" i="1"/>
  <c r="Y34" i="1"/>
  <c r="V34" i="1"/>
  <c r="AJ30" i="1"/>
  <c r="AI30" i="1"/>
  <c r="W30" i="1"/>
  <c r="X30" i="1"/>
  <c r="AH30" i="1"/>
  <c r="AJ29" i="1"/>
  <c r="AI29" i="1"/>
  <c r="W29" i="1"/>
  <c r="X29" i="1"/>
  <c r="AH29" i="1"/>
  <c r="AJ28" i="1"/>
  <c r="AI28" i="1"/>
  <c r="W28" i="1"/>
  <c r="X28" i="1"/>
  <c r="AH28" i="1"/>
  <c r="AJ27" i="1"/>
  <c r="AI27" i="1"/>
  <c r="W27" i="1"/>
  <c r="X27" i="1"/>
  <c r="AH27" i="1"/>
  <c r="AJ26" i="1"/>
  <c r="AI26" i="1"/>
  <c r="W26" i="1"/>
  <c r="X26" i="1"/>
  <c r="AH26" i="1"/>
  <c r="AJ25" i="1"/>
  <c r="AI25" i="1"/>
  <c r="W25" i="1"/>
  <c r="X25" i="1"/>
  <c r="AH25" i="1"/>
  <c r="AJ24" i="1"/>
  <c r="AI24" i="1"/>
  <c r="W24" i="1"/>
  <c r="X24" i="1"/>
  <c r="AH24" i="1"/>
  <c r="AJ23" i="1"/>
  <c r="AI23" i="1"/>
  <c r="W23" i="1"/>
  <c r="X23" i="1"/>
  <c r="AH23" i="1"/>
  <c r="AJ22" i="1"/>
  <c r="AI22" i="1"/>
  <c r="W22" i="1"/>
  <c r="X22" i="1"/>
  <c r="AH22" i="1"/>
  <c r="AJ21" i="1"/>
  <c r="AI21" i="1"/>
  <c r="W21" i="1"/>
  <c r="X21" i="1"/>
  <c r="AH21" i="1"/>
  <c r="AJ20" i="1"/>
  <c r="AI20" i="1"/>
  <c r="W20" i="1"/>
  <c r="X20" i="1"/>
  <c r="AH20" i="1"/>
  <c r="AJ19" i="1"/>
  <c r="AI19" i="1"/>
  <c r="W19" i="1"/>
  <c r="X19" i="1"/>
  <c r="AH19" i="1"/>
  <c r="AJ18" i="1"/>
  <c r="AI18" i="1"/>
  <c r="W18" i="1"/>
  <c r="X18" i="1"/>
  <c r="AH18" i="1"/>
  <c r="AJ17" i="1"/>
  <c r="AI17" i="1"/>
  <c r="W17" i="1"/>
  <c r="X17" i="1"/>
  <c r="AH17" i="1"/>
  <c r="AJ16" i="1"/>
  <c r="AI16" i="1"/>
  <c r="W16" i="1"/>
  <c r="X16" i="1"/>
  <c r="AH16" i="1"/>
  <c r="AJ15" i="1"/>
  <c r="AI15" i="1"/>
  <c r="W15" i="1"/>
  <c r="X15" i="1"/>
  <c r="AH15" i="1"/>
  <c r="AJ14" i="1"/>
  <c r="AI14" i="1"/>
  <c r="W14" i="1"/>
  <c r="X14" i="1"/>
  <c r="AH14" i="1"/>
  <c r="AJ13" i="1"/>
  <c r="AI13" i="1"/>
  <c r="W13" i="1"/>
  <c r="X13" i="1"/>
  <c r="AH13" i="1"/>
  <c r="AJ12" i="1"/>
  <c r="AI12" i="1"/>
  <c r="W12" i="1"/>
  <c r="X12" i="1"/>
  <c r="AH12" i="1"/>
  <c r="AJ11" i="1"/>
  <c r="AI11" i="1"/>
  <c r="W11" i="1"/>
  <c r="X11" i="1"/>
  <c r="AH11" i="1"/>
  <c r="AJ10" i="1"/>
  <c r="AI10" i="1"/>
  <c r="W10" i="1"/>
  <c r="X10" i="1"/>
  <c r="AH10" i="1"/>
  <c r="AJ9" i="1"/>
  <c r="AI9" i="1"/>
  <c r="W9" i="1"/>
  <c r="X9" i="1"/>
  <c r="AH9" i="1"/>
  <c r="AJ8" i="1"/>
  <c r="AI8" i="1"/>
  <c r="W8" i="1"/>
  <c r="X8" i="1"/>
  <c r="AH8" i="1"/>
  <c r="AJ7" i="1"/>
  <c r="AI7" i="1"/>
  <c r="W7" i="1"/>
  <c r="X7" i="1"/>
  <c r="AH7" i="1"/>
  <c r="AJ6" i="1"/>
  <c r="AI6" i="1"/>
  <c r="W6" i="1"/>
  <c r="AH6" i="1"/>
  <c r="AA30" i="1"/>
  <c r="AD30" i="1"/>
  <c r="AG30" i="1"/>
  <c r="AC30" i="1"/>
  <c r="AF30" i="1"/>
  <c r="AA29" i="1"/>
  <c r="AD29" i="1"/>
  <c r="AG29" i="1"/>
  <c r="AC29" i="1"/>
  <c r="AF29" i="1"/>
  <c r="AA28" i="1"/>
  <c r="AD28" i="1"/>
  <c r="AG28" i="1"/>
  <c r="AC28" i="1"/>
  <c r="AF28" i="1"/>
  <c r="AA27" i="1"/>
  <c r="AD27" i="1"/>
  <c r="AB27" i="1"/>
  <c r="AE27" i="1"/>
  <c r="AG27" i="1"/>
  <c r="AC27" i="1"/>
  <c r="AF27" i="1"/>
  <c r="AA26" i="1"/>
  <c r="AD26" i="1"/>
  <c r="AB26" i="1"/>
  <c r="AE26" i="1"/>
  <c r="AG26" i="1"/>
  <c r="AC26" i="1"/>
  <c r="AF26" i="1"/>
  <c r="AA25" i="1"/>
  <c r="AD25" i="1"/>
  <c r="AG25" i="1"/>
  <c r="AC25" i="1"/>
  <c r="AF25" i="1"/>
  <c r="AA24" i="1"/>
  <c r="AD24" i="1"/>
  <c r="AG24" i="1"/>
  <c r="AC24" i="1"/>
  <c r="AF24" i="1"/>
  <c r="AA23" i="1"/>
  <c r="AD23" i="1"/>
  <c r="AG23" i="1"/>
  <c r="AC23" i="1"/>
  <c r="AF23" i="1"/>
  <c r="AA22" i="1"/>
  <c r="AD22" i="1"/>
  <c r="AG22" i="1"/>
  <c r="AC22" i="1"/>
  <c r="AF22" i="1"/>
  <c r="AA21" i="1"/>
  <c r="AD21" i="1"/>
  <c r="AG21" i="1"/>
  <c r="AC21" i="1"/>
  <c r="AF21" i="1"/>
  <c r="AA20" i="1"/>
  <c r="AD20" i="1"/>
  <c r="AG20" i="1"/>
  <c r="AC20" i="1"/>
  <c r="AF20" i="1"/>
  <c r="AA19" i="1"/>
  <c r="AD19" i="1"/>
  <c r="AG19" i="1"/>
  <c r="AC19" i="1"/>
  <c r="AF19" i="1"/>
  <c r="AA18" i="1"/>
  <c r="AD18" i="1"/>
  <c r="AG18" i="1"/>
  <c r="AC18" i="1"/>
  <c r="AF18" i="1"/>
  <c r="AA17" i="1"/>
  <c r="AD17" i="1"/>
  <c r="AG17" i="1"/>
  <c r="AC17" i="1"/>
  <c r="AF17" i="1"/>
  <c r="AA16" i="1"/>
  <c r="AD16" i="1"/>
  <c r="AG16" i="1"/>
  <c r="AC16" i="1"/>
  <c r="AF16" i="1"/>
  <c r="AA15" i="1"/>
  <c r="AD15" i="1"/>
  <c r="AG15" i="1"/>
  <c r="AC15" i="1"/>
  <c r="AF15" i="1"/>
  <c r="AA14" i="1"/>
  <c r="AD14" i="1"/>
  <c r="AG14" i="1"/>
  <c r="AC14" i="1"/>
  <c r="AF14" i="1"/>
  <c r="AA13" i="1"/>
  <c r="AD13" i="1"/>
  <c r="AG13" i="1"/>
  <c r="AC13" i="1"/>
  <c r="AF13" i="1"/>
  <c r="AA12" i="1"/>
  <c r="AD12" i="1"/>
  <c r="AB12" i="1"/>
  <c r="AE12" i="1"/>
  <c r="AG12" i="1"/>
  <c r="AC12" i="1"/>
  <c r="AF12" i="1"/>
  <c r="AA11" i="1"/>
  <c r="AD11" i="1"/>
  <c r="AB11" i="1"/>
  <c r="AE11" i="1"/>
  <c r="AG11" i="1"/>
  <c r="AC11" i="1"/>
  <c r="AF11" i="1"/>
  <c r="AA10" i="1"/>
  <c r="AD10" i="1"/>
  <c r="AB10" i="1"/>
  <c r="AE10" i="1"/>
  <c r="AG10" i="1"/>
  <c r="AC10" i="1"/>
  <c r="AF10" i="1"/>
  <c r="AA9" i="1"/>
  <c r="AD9" i="1"/>
  <c r="AB9" i="1"/>
  <c r="AE9" i="1"/>
  <c r="AG9" i="1"/>
  <c r="AC9" i="1"/>
  <c r="AF9" i="1"/>
  <c r="AA8" i="1"/>
  <c r="AD8" i="1"/>
  <c r="AB8" i="1"/>
  <c r="AE8" i="1"/>
  <c r="AG8" i="1"/>
  <c r="AC8" i="1"/>
  <c r="AF8" i="1"/>
  <c r="AA7" i="1"/>
  <c r="AD7" i="1"/>
  <c r="AB7" i="1"/>
  <c r="AE7" i="1"/>
  <c r="AG7" i="1"/>
  <c r="AC7" i="1"/>
  <c r="AF7" i="1"/>
  <c r="AA6" i="1"/>
  <c r="AD6" i="1"/>
  <c r="AB6" i="1"/>
  <c r="AE6" i="1"/>
  <c r="AG6" i="1"/>
  <c r="AC6" i="1"/>
  <c r="AF6" i="1"/>
  <c r="AE30" i="1"/>
  <c r="AE29" i="1"/>
  <c r="AE28" i="1"/>
  <c r="AE25" i="1"/>
  <c r="AE24" i="1"/>
  <c r="AE23" i="1"/>
  <c r="AE22" i="1"/>
  <c r="AE21" i="1"/>
  <c r="AE20" i="1"/>
  <c r="AE19" i="1"/>
  <c r="AE18" i="1"/>
  <c r="AE17" i="1"/>
  <c r="AE16" i="1"/>
  <c r="AE15" i="1"/>
  <c r="AE14" i="1"/>
  <c r="AE13" i="1"/>
  <c r="AB30" i="1"/>
  <c r="AB29" i="1"/>
  <c r="AB28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D75" i="1"/>
  <c r="D74" i="1"/>
  <c r="D73" i="1"/>
  <c r="D72" i="1"/>
  <c r="D71" i="1"/>
  <c r="D70" i="1"/>
  <c r="D69" i="1"/>
  <c r="D68" i="1"/>
  <c r="D67" i="1"/>
  <c r="D66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<sst xmlns="http://schemas.openxmlformats.org/spreadsheetml/2006/main" count="1209" uniqueCount="231">
  <si>
    <t>Total</t>
    <phoneticPr fontId="3"/>
  </si>
  <si>
    <t>Concentrations</t>
    <phoneticPr fontId="3"/>
  </si>
  <si>
    <t>Flux</t>
    <phoneticPr fontId="3"/>
  </si>
  <si>
    <t>Ca based</t>
    <phoneticPr fontId="3"/>
  </si>
  <si>
    <t>Concentration (%)</t>
    <phoneticPr fontId="3"/>
  </si>
  <si>
    <t>Inorg-C based</t>
    <phoneticPr fontId="3"/>
  </si>
  <si>
    <t>Station</t>
    <phoneticPr fontId="3"/>
  </si>
  <si>
    <t>open day</t>
  </si>
  <si>
    <t>ST depth</t>
    <phoneticPr fontId="3"/>
  </si>
  <si>
    <t>Mass Flux</t>
  </si>
  <si>
    <t>Org-C</t>
    <phoneticPr fontId="3"/>
  </si>
  <si>
    <t>Inorg-C</t>
    <phoneticPr fontId="3"/>
  </si>
  <si>
    <t>N</t>
    <phoneticPr fontId="3"/>
  </si>
  <si>
    <t>Al</t>
  </si>
  <si>
    <t>Si</t>
  </si>
  <si>
    <t>Ca</t>
  </si>
  <si>
    <t>Ti</t>
  </si>
  <si>
    <t>Mn</t>
  </si>
  <si>
    <t>Fe</t>
  </si>
  <si>
    <t>Ba</t>
  </si>
  <si>
    <t>Mg</t>
    <phoneticPr fontId="3"/>
  </si>
  <si>
    <t xml:space="preserve"> K</t>
    <phoneticPr fontId="3"/>
  </si>
  <si>
    <t>Org-C (flux)</t>
    <phoneticPr fontId="3"/>
  </si>
  <si>
    <t>Opal flux</t>
    <phoneticPr fontId="3"/>
  </si>
  <si>
    <t>CaCO3 flux</t>
    <phoneticPr fontId="3"/>
  </si>
  <si>
    <t>Lithogenic flux</t>
    <phoneticPr fontId="3"/>
  </si>
  <si>
    <t>OM</t>
    <phoneticPr fontId="3"/>
  </si>
  <si>
    <t>Opal</t>
    <phoneticPr fontId="3"/>
  </si>
  <si>
    <t>CaCO3-1</t>
    <phoneticPr fontId="3"/>
  </si>
  <si>
    <t>CaCO3-2</t>
    <phoneticPr fontId="3"/>
  </si>
  <si>
    <t>LM</t>
    <phoneticPr fontId="3"/>
  </si>
  <si>
    <t>Total-1</t>
    <phoneticPr fontId="3"/>
  </si>
  <si>
    <t>Total-2</t>
    <phoneticPr fontId="3"/>
  </si>
  <si>
    <t>Opal/CaCO3(mole)</t>
    <phoneticPr fontId="3"/>
  </si>
  <si>
    <t>Org-C/Inorg-C</t>
    <phoneticPr fontId="3"/>
  </si>
  <si>
    <t>C/N(mole)</t>
    <phoneticPr fontId="3"/>
  </si>
  <si>
    <t>(days)</t>
    <phoneticPr fontId="3"/>
  </si>
  <si>
    <t>(m)</t>
    <phoneticPr fontId="3"/>
  </si>
  <si>
    <t>(mg m-2 day-1)</t>
    <phoneticPr fontId="3"/>
  </si>
  <si>
    <t>(%)</t>
    <phoneticPr fontId="3"/>
  </si>
  <si>
    <t>(%)</t>
  </si>
  <si>
    <t>Deployment day: 2010 2.15</t>
    <phoneticPr fontId="3"/>
  </si>
  <si>
    <t>Recovery day:      2010 10.25</t>
    <phoneticPr fontId="3"/>
  </si>
  <si>
    <t>Cruise: MR10-01</t>
    <phoneticPr fontId="3"/>
  </si>
  <si>
    <t>Cruise: MR10-06</t>
    <phoneticPr fontId="3"/>
  </si>
  <si>
    <t>Deployment day: 2010 10.31</t>
    <phoneticPr fontId="3"/>
  </si>
  <si>
    <t>Recovery day:      2011 6.30</t>
    <phoneticPr fontId="3"/>
  </si>
  <si>
    <t>Cruise: MR11-05</t>
    <phoneticPr fontId="3"/>
  </si>
  <si>
    <t>Station</t>
    <phoneticPr fontId="3"/>
  </si>
  <si>
    <t>Deployment day: 2010 2.15</t>
    <phoneticPr fontId="3"/>
  </si>
  <si>
    <t>Cruise: MR10-01</t>
    <phoneticPr fontId="3"/>
  </si>
  <si>
    <t>Recovery day:      2010 10.25</t>
    <phoneticPr fontId="3"/>
  </si>
  <si>
    <t>Cruise: MR10-06</t>
    <phoneticPr fontId="3"/>
  </si>
  <si>
    <t>Deployment day: 2010 2.15</t>
    <phoneticPr fontId="3"/>
  </si>
  <si>
    <t>Cruise: MR10-01</t>
    <phoneticPr fontId="3"/>
  </si>
  <si>
    <t>Recovery day:      2010 10.25</t>
    <phoneticPr fontId="3"/>
  </si>
  <si>
    <t>Cruise: MR10-06</t>
    <phoneticPr fontId="3"/>
  </si>
  <si>
    <t>Cruise: MR11-05</t>
    <phoneticPr fontId="3"/>
  </si>
  <si>
    <t>Deployment day: 2010 10.31</t>
    <phoneticPr fontId="3"/>
  </si>
  <si>
    <t>Sampling period</t>
    <phoneticPr fontId="3"/>
  </si>
  <si>
    <t>A</t>
    <phoneticPr fontId="1"/>
  </si>
  <si>
    <t>I</t>
    <phoneticPr fontId="1"/>
  </si>
  <si>
    <t>K</t>
    <phoneticPr fontId="1"/>
  </si>
  <si>
    <t>N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</si>
  <si>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</si>
  <si>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</si>
  <si>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</si>
  <si>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</si>
  <si>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</si>
  <si>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</si>
  <si>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</si>
  <si>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</si>
  <si>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L</t>
    <phoneticPr fontId="1"/>
  </si>
  <si>
    <t>M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</si>
  <si>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</si>
  <si>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</si>
  <si>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</si>
  <si>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</si>
  <si>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</si>
  <si>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</si>
  <si>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</si>
  <si>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</si>
  <si>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</si>
  <si>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</si>
  <si>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Y</t>
    <phoneticPr fontId="1"/>
  </si>
  <si>
    <t>Z</t>
    <phoneticPr fontId="1"/>
  </si>
  <si>
    <t>AA</t>
    <phoneticPr fontId="1"/>
  </si>
  <si>
    <t>A: Total Mass Flux</t>
    <phoneticPr fontId="1"/>
  </si>
  <si>
    <t>Concentrations of</t>
    <phoneticPr fontId="1"/>
  </si>
  <si>
    <t>B: organic carbon</t>
    <phoneticPr fontId="1"/>
  </si>
  <si>
    <t>D: nitrogen</t>
    <phoneticPr fontId="1"/>
  </si>
  <si>
    <t>E alminum</t>
    <phoneticPr fontId="1"/>
  </si>
  <si>
    <t>C: inorganic carbon</t>
    <phoneticPr fontId="1"/>
  </si>
  <si>
    <t>F: silica</t>
    <phoneticPr fontId="1"/>
  </si>
  <si>
    <t>G: calcium</t>
    <phoneticPr fontId="1"/>
  </si>
  <si>
    <t>H: titanium</t>
    <phoneticPr fontId="1"/>
  </si>
  <si>
    <t>I: manganese</t>
    <phoneticPr fontId="1"/>
  </si>
  <si>
    <t>J: iron</t>
    <phoneticPr fontId="1"/>
  </si>
  <si>
    <t>K: barium</t>
    <phoneticPr fontId="1"/>
  </si>
  <si>
    <t>L: magnesium</t>
    <phoneticPr fontId="1"/>
  </si>
  <si>
    <t>M: potassium</t>
    <phoneticPr fontId="1"/>
  </si>
  <si>
    <t>N: A x B / 100</t>
    <phoneticPr fontId="1"/>
  </si>
  <si>
    <t>R: B / 0.35</t>
    <phoneticPr fontId="1"/>
  </si>
  <si>
    <t>O: (F - 3.42 x E) x 67.2 / 28</t>
    <phoneticPr fontId="1"/>
  </si>
  <si>
    <t>P: (G -E x 0.5) x 100 / 40</t>
    <phoneticPr fontId="1"/>
  </si>
  <si>
    <t>Q: E x 100 / 8</t>
    <phoneticPr fontId="1"/>
  </si>
  <si>
    <t>S: (F - 3.42 x F) x 67.2 / 28</t>
    <phoneticPr fontId="1"/>
  </si>
  <si>
    <t>T: C x 100 / 12</t>
    <phoneticPr fontId="1"/>
  </si>
  <si>
    <t>U: (G - 0.5 x E) x 100 / 40</t>
    <phoneticPr fontId="1"/>
  </si>
  <si>
    <t>V: E x 100 / 80</t>
    <phoneticPr fontId="1"/>
  </si>
  <si>
    <t>W: R + S + T + V</t>
    <phoneticPr fontId="1"/>
  </si>
  <si>
    <t>X: R + S + U + V</t>
    <phoneticPr fontId="1"/>
  </si>
  <si>
    <t>Y: (O / 67/2) / (P / 100)</t>
    <phoneticPr fontId="1"/>
  </si>
  <si>
    <t>Z: B / C</t>
    <phoneticPr fontId="1"/>
  </si>
  <si>
    <t>AA: (B / 12) / (D / 14)</t>
    <phoneticPr fontId="1"/>
  </si>
  <si>
    <t>data "999" not available</t>
    <phoneticPr fontId="1"/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</si>
  <si>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</si>
  <si>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</si>
  <si>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</si>
  <si>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</si>
  <si>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</si>
  <si>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</si>
  <si>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</si>
  <si>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</si>
  <si>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</si>
  <si>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</si>
  <si>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</si>
  <si>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</si>
  <si>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</si>
  <si>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</si>
  <si>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</si>
  <si>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</si>
  <si>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</si>
  <si>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</si>
  <si>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</si>
  <si>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</si>
  <si>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</si>
  <si>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</si>
  <si>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</si>
  <si>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</si>
  <si>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</si>
  <si>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</si>
  <si>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</si>
  <si>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Total</t>
  </si>
  <si>
    <t>Concentrations</t>
  </si>
  <si>
    <t>Flux</t>
  </si>
  <si>
    <t>Ca based</t>
  </si>
  <si>
    <t>Concentration (%)</t>
  </si>
  <si>
    <t>Inorg-C based</t>
  </si>
  <si>
    <t>Station</t>
  </si>
  <si>
    <t>Sampling period</t>
  </si>
  <si>
    <t>ST depth</t>
  </si>
  <si>
    <t>Org-C</t>
  </si>
  <si>
    <t>Inorg-C</t>
  </si>
  <si>
    <t>Mg</t>
  </si>
  <si>
    <t xml:space="preserve"> K</t>
  </si>
  <si>
    <t>Org-C (flux)</t>
  </si>
  <si>
    <t>Opal flux</t>
  </si>
  <si>
    <t>CaCO3 flux</t>
  </si>
  <si>
    <t>Lithogenic flux</t>
  </si>
  <si>
    <t>OM</t>
  </si>
  <si>
    <t>Opal</t>
  </si>
  <si>
    <t>CaCO3-1</t>
  </si>
  <si>
    <t>CaCO3-2</t>
  </si>
  <si>
    <t>LM</t>
  </si>
  <si>
    <t>Total-1</t>
  </si>
  <si>
    <t>Total-2</t>
  </si>
  <si>
    <t>Opal/CaCO3(mole)</t>
  </si>
  <si>
    <t>Org-C/Inorg-C</t>
  </si>
  <si>
    <t>C/N(mole)</t>
  </si>
  <si>
    <t>(days)</t>
  </si>
  <si>
    <t>(m)</t>
  </si>
  <si>
    <t>(mg m-2 day-1)</t>
  </si>
  <si>
    <t>Deployment day: 2011 7.4</t>
  </si>
  <si>
    <t>Cruise: MR11-05</t>
  </si>
  <si>
    <t>Recovery day: 2012 6.10</t>
  </si>
  <si>
    <t>Cruise: MR12-02</t>
  </si>
  <si>
    <t>data "999" not available</t>
    <phoneticPr fontId="1"/>
  </si>
  <si>
    <t>N: A x B / 100</t>
    <phoneticPr fontId="1"/>
  </si>
  <si>
    <t>O: (F - 3.42 x E) x 67.2 / 28</t>
    <phoneticPr fontId="1"/>
  </si>
  <si>
    <t>Q: E x 100 / 8</t>
    <phoneticPr fontId="1"/>
  </si>
  <si>
    <t>S: (F - 3.42 x F) x 67.2 / 28</t>
    <phoneticPr fontId="1"/>
  </si>
  <si>
    <t>F: silica</t>
    <phoneticPr fontId="1"/>
  </si>
  <si>
    <t>G: calcium</t>
    <phoneticPr fontId="1"/>
  </si>
  <si>
    <t>H: titanium</t>
    <phoneticPr fontId="1"/>
  </si>
  <si>
    <t>X: R + S + U + V</t>
    <phoneticPr fontId="1"/>
  </si>
  <si>
    <t>K: barium</t>
    <phoneticPr fontId="1"/>
  </si>
  <si>
    <t>Y: (O / 67/2) / (P / 100)</t>
    <phoneticPr fontId="1"/>
  </si>
  <si>
    <t>L: magnesium</t>
    <phoneticPr fontId="1"/>
  </si>
  <si>
    <t>Z: B / C</t>
    <phoneticPr fontId="1"/>
  </si>
  <si>
    <t>K2</t>
    <phoneticPr fontId="1"/>
  </si>
  <si>
    <t>Deployment day: 2012 6.15</t>
    <phoneticPr fontId="1"/>
  </si>
  <si>
    <t>Deployment day: 2012 6.15</t>
    <phoneticPr fontId="1"/>
  </si>
  <si>
    <t>Cruise: MR12-02</t>
    <phoneticPr fontId="1"/>
  </si>
  <si>
    <t>Cruise: MR12-02</t>
    <phoneticPr fontId="1"/>
  </si>
  <si>
    <t>Recovery day: 2013 7.22</t>
    <phoneticPr fontId="1"/>
  </si>
  <si>
    <t>Cruise: MR13-04</t>
    <phoneticPr fontId="1"/>
  </si>
  <si>
    <t>Cruise: MR13-04</t>
    <phoneticPr fontId="1"/>
  </si>
  <si>
    <t>A: Total Mass Flux</t>
    <phoneticPr fontId="1"/>
  </si>
  <si>
    <t>N: A x B / 100</t>
    <phoneticPr fontId="1"/>
  </si>
  <si>
    <t>O: (F - 3.42 x E) x 67.2 / 28</t>
    <phoneticPr fontId="1"/>
  </si>
  <si>
    <t>P: (G -E x 0.5) x 100 / 40</t>
    <phoneticPr fontId="1"/>
  </si>
  <si>
    <t>C: inorganic carbon</t>
    <phoneticPr fontId="1"/>
  </si>
  <si>
    <t>Q: E x 100 / 8</t>
    <phoneticPr fontId="1"/>
  </si>
  <si>
    <t>D: nitrogen</t>
    <phoneticPr fontId="1"/>
  </si>
  <si>
    <t>R: B / 0.35</t>
    <phoneticPr fontId="1"/>
  </si>
  <si>
    <t>E alminum</t>
    <phoneticPr fontId="1"/>
  </si>
  <si>
    <t>S: (F - 3.42 x F) x 67.2 / 28</t>
    <phoneticPr fontId="1"/>
  </si>
  <si>
    <t>T: C x 100 / 12</t>
    <phoneticPr fontId="1"/>
  </si>
  <si>
    <t>U: (G - 0.5 x E) x 100 / 40</t>
    <phoneticPr fontId="1"/>
  </si>
  <si>
    <t>H: titanium</t>
    <phoneticPr fontId="1"/>
  </si>
  <si>
    <t>V: E x 100 / 80</t>
    <phoneticPr fontId="1"/>
  </si>
  <si>
    <t>I: manganese</t>
    <phoneticPr fontId="1"/>
  </si>
  <si>
    <t>W: R + S + T + V</t>
    <phoneticPr fontId="1"/>
  </si>
  <si>
    <t>J: iron</t>
    <phoneticPr fontId="1"/>
  </si>
  <si>
    <t>K: barium</t>
    <phoneticPr fontId="1"/>
  </si>
  <si>
    <t>Y: (O / 67/2) / (P / 100)</t>
    <phoneticPr fontId="1"/>
  </si>
  <si>
    <t>L: magnesium</t>
    <phoneticPr fontId="1"/>
  </si>
  <si>
    <t>Z: B / C</t>
    <phoneticPr fontId="1"/>
  </si>
  <si>
    <t>M: potassium</t>
    <phoneticPr fontId="1"/>
  </si>
  <si>
    <t>K2</t>
    <phoneticPr fontId="1"/>
  </si>
  <si>
    <t>Deployment day: 2013 7.24</t>
    <phoneticPr fontId="1"/>
  </si>
  <si>
    <t>Recovery day: 2014 5/27</t>
    <phoneticPr fontId="1"/>
  </si>
  <si>
    <t>Cruise: KH-14-02</t>
    <phoneticPr fontId="1"/>
  </si>
  <si>
    <t>Deployment day: 2013 7.24</t>
    <phoneticPr fontId="1"/>
  </si>
  <si>
    <t>Recovery day: 2014 5/27</t>
    <phoneticPr fontId="1"/>
  </si>
  <si>
    <t>Concentrations of</t>
    <phoneticPr fontId="1"/>
  </si>
  <si>
    <t>O: (F - 3.42 x E) x 67.2 / 28</t>
    <phoneticPr fontId="1"/>
  </si>
  <si>
    <t>B: organic carbon</t>
    <phoneticPr fontId="1"/>
  </si>
  <si>
    <t>C: inorganic carbon</t>
    <phoneticPr fontId="1"/>
  </si>
  <si>
    <t>Y: (O / 67/2) / (P / 100)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</si>
</sst>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0.0000"/>
    <numFmt numFmtId="178" formatCode="0.000"/>
    <numFmt numFmtId="179" formatCode="0.0"/>
  </numFmts>
  <fonts count="15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1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2" fontId="2" fillId="2" borderId="0" xfId="0" applyNumberFormat="1" applyFont="1" applyFill="1" applyBorder="1"/>
    <xf numFmtId="176" fontId="2" fillId="2" borderId="0" xfId="0" applyNumberFormat="1" applyFont="1" applyFill="1" applyBorder="1"/>
    <xf numFmtId="177" fontId="2" fillId="2" borderId="0" xfId="0" applyNumberFormat="1" applyFont="1" applyFill="1" applyBorder="1"/>
    <xf numFmtId="0" fontId="2" fillId="0" borderId="0" xfId="0" applyFont="1" applyBorder="1"/>
    <xf numFmtId="14" fontId="2" fillId="0" borderId="0" xfId="0" applyNumberFormat="1" applyFont="1" applyBorder="1"/>
    <xf numFmtId="0" fontId="2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/>
    <xf numFmtId="178" fontId="2" fillId="0" borderId="0" xfId="0" applyNumberFormat="1" applyFont="1" applyFill="1" applyBorder="1"/>
    <xf numFmtId="178" fontId="2" fillId="2" borderId="0" xfId="0" applyNumberFormat="1" applyFont="1" applyFill="1" applyBorder="1"/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7" fillId="0" borderId="0" xfId="0" applyFont="1" applyFill="1" applyBorder="1"/>
    <xf numFmtId="14" fontId="7" fillId="0" borderId="0" xfId="0" applyNumberFormat="1" applyFont="1" applyFill="1" applyBorder="1"/>
    <xf numFmtId="0" fontId="7" fillId="0" borderId="0" xfId="0" applyNumberFormat="1" applyFont="1" applyFill="1" applyBorder="1"/>
    <xf numFmtId="0" fontId="7" fillId="0" borderId="0" xfId="0" applyFont="1"/>
    <xf numFmtId="0" fontId="7" fillId="0" borderId="0" xfId="0" applyFont="1" applyBorder="1"/>
    <xf numFmtId="14" fontId="7" fillId="0" borderId="0" xfId="0" applyNumberFormat="1" applyFont="1" applyBorder="1"/>
    <xf numFmtId="179" fontId="2" fillId="0" borderId="1" xfId="0" applyNumberFormat="1" applyFont="1" applyFill="1" applyBorder="1"/>
    <xf numFmtId="179" fontId="2" fillId="0" borderId="0" xfId="0" applyNumberFormat="1" applyFont="1" applyFill="1" applyBorder="1" applyAlignment="1">
      <alignment horizontal="center"/>
    </xf>
    <xf numFmtId="179" fontId="2" fillId="0" borderId="2" xfId="0" applyNumberFormat="1" applyFont="1" applyFill="1" applyBorder="1"/>
    <xf numFmtId="179" fontId="2" fillId="2" borderId="0" xfId="0" applyNumberFormat="1" applyFont="1" applyFill="1" applyBorder="1"/>
    <xf numFmtId="179" fontId="7" fillId="0" borderId="0" xfId="0" applyNumberFormat="1" applyFont="1" applyBorder="1"/>
    <xf numFmtId="179" fontId="7" fillId="0" borderId="0" xfId="0" applyNumberFormat="1" applyFont="1"/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7" fillId="0" borderId="0" xfId="0" applyNumberFormat="1" applyFont="1" applyFill="1" applyBorder="1"/>
    <xf numFmtId="178" fontId="2" fillId="0" borderId="0" xfId="0" applyNumberFormat="1" applyFont="1" applyBorder="1"/>
    <xf numFmtId="178" fontId="2" fillId="3" borderId="0" xfId="0" applyNumberFormat="1" applyFont="1" applyFill="1" applyBorder="1"/>
    <xf numFmtId="178" fontId="2" fillId="0" borderId="0" xfId="0" applyNumberFormat="1" applyFont="1" applyFill="1" applyBorder="1" applyAlignment="1">
      <alignment horizontal="right"/>
    </xf>
    <xf numFmtId="2" fontId="2" fillId="2" borderId="0" xfId="0" applyNumberFormat="1" applyFont="1" applyFill="1" applyBorder="1" applyAlignment="1">
      <alignment horizontal="right"/>
    </xf>
    <xf numFmtId="178" fontId="2" fillId="2" borderId="0" xfId="0" applyNumberFormat="1" applyFont="1" applyFill="1" applyBorder="1" applyAlignment="1">
      <alignment horizontal="right"/>
    </xf>
    <xf numFmtId="178" fontId="2" fillId="0" borderId="0" xfId="0" applyNumberFormat="1" applyFont="1" applyBorder="1" applyAlignment="1">
      <alignment horizontal="right"/>
    </xf>
    <xf numFmtId="178" fontId="2" fillId="3" borderId="0" xfId="0" applyNumberFormat="1" applyFont="1" applyFill="1" applyBorder="1" applyAlignment="1">
      <alignment horizontal="right"/>
    </xf>
    <xf numFmtId="178" fontId="7" fillId="0" borderId="0" xfId="0" applyNumberFormat="1" applyFont="1" applyBorder="1" applyAlignment="1">
      <alignment horizontal="right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2" xfId="0" applyFont="1" applyBorder="1"/>
    <xf numFmtId="0" fontId="7" fillId="0" borderId="9" xfId="0" applyFont="1" applyBorder="1"/>
    <xf numFmtId="2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 vertical="center"/>
    </xf>
    <xf numFmtId="2" fontId="2" fillId="3" borderId="0" xfId="0" applyNumberFormat="1" applyFont="1" applyFill="1" applyBorder="1" applyAlignment="1">
      <alignment horizontal="right"/>
    </xf>
    <xf numFmtId="2" fontId="2" fillId="3" borderId="0" xfId="0" applyNumberFormat="1" applyFont="1" applyFill="1" applyBorder="1"/>
    <xf numFmtId="2" fontId="2" fillId="0" borderId="0" xfId="0" applyNumberFormat="1" applyFont="1" applyBorder="1" applyAlignment="1">
      <alignment horizontal="right"/>
    </xf>
    <xf numFmtId="2" fontId="7" fillId="0" borderId="0" xfId="0" applyNumberFormat="1" applyFont="1" applyFill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178" fontId="2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 applyBorder="1"/>
    <xf numFmtId="2" fontId="2" fillId="0" borderId="0" xfId="0" applyNumberFormat="1" applyFont="1" applyFill="1" applyBorder="1" applyAlignment="1">
      <alignment horizontal="center"/>
    </xf>
    <xf numFmtId="178" fontId="2" fillId="0" borderId="0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179" fontId="8" fillId="0" borderId="1" xfId="0" applyNumberFormat="1" applyFont="1" applyFill="1" applyBorder="1"/>
    <xf numFmtId="0" fontId="9" fillId="0" borderId="0" xfId="0" applyFont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2" xfId="0" applyFont="1" applyFill="1" applyBorder="1"/>
    <xf numFmtId="0" fontId="8" fillId="0" borderId="2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9" fillId="0" borderId="0" xfId="0" applyFont="1" applyBorder="1"/>
    <xf numFmtId="14" fontId="9" fillId="0" borderId="0" xfId="0" applyNumberFormat="1" applyFont="1" applyBorder="1"/>
    <xf numFmtId="0" fontId="9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"/>
    </xf>
    <xf numFmtId="2" fontId="11" fillId="0" borderId="0" xfId="0" applyNumberFormat="1" applyFont="1" applyBorder="1"/>
    <xf numFmtId="2" fontId="9" fillId="0" borderId="0" xfId="0" applyNumberFormat="1" applyFont="1" applyBorder="1"/>
    <xf numFmtId="2" fontId="8" fillId="0" borderId="0" xfId="0" applyNumberFormat="1" applyFont="1" applyFill="1" applyBorder="1"/>
    <xf numFmtId="2" fontId="8" fillId="4" borderId="0" xfId="0" applyNumberFormat="1" applyFont="1" applyFill="1" applyBorder="1"/>
    <xf numFmtId="0" fontId="9" fillId="5" borderId="0" xfId="0" applyFont="1" applyFill="1" applyBorder="1"/>
    <xf numFmtId="14" fontId="9" fillId="5" borderId="0" xfId="0" applyNumberFormat="1" applyFont="1" applyFill="1" applyBorder="1"/>
    <xf numFmtId="178" fontId="9" fillId="0" borderId="0" xfId="0" applyNumberFormat="1" applyFon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/>
    <xf numFmtId="178" fontId="9" fillId="0" borderId="0" xfId="0" applyNumberFormat="1" applyFont="1" applyBorder="1"/>
    <xf numFmtId="178" fontId="8" fillId="0" borderId="0" xfId="0" applyNumberFormat="1" applyFont="1" applyBorder="1"/>
    <xf numFmtId="2" fontId="8" fillId="0" borderId="0" xfId="0" applyNumberFormat="1" applyFont="1" applyBorder="1"/>
    <xf numFmtId="2" fontId="12" fillId="0" borderId="0" xfId="0" applyNumberFormat="1" applyFont="1" applyBorder="1"/>
    <xf numFmtId="0" fontId="9" fillId="6" borderId="0" xfId="0" applyFont="1" applyFill="1" applyBorder="1"/>
    <xf numFmtId="0" fontId="9" fillId="6" borderId="0" xfId="0" applyFont="1" applyFill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179" fontId="9" fillId="0" borderId="0" xfId="0" applyNumberFormat="1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2" xfId="0" applyFont="1" applyBorder="1"/>
    <xf numFmtId="0" fontId="9" fillId="0" borderId="9" xfId="0" applyFont="1" applyBorder="1"/>
    <xf numFmtId="14" fontId="9" fillId="0" borderId="0" xfId="0" applyNumberFormat="1" applyFont="1" applyFill="1" applyBorder="1"/>
    <xf numFmtId="178" fontId="8" fillId="0" borderId="0" xfId="0" applyNumberFormat="1" applyFont="1" applyFill="1" applyBorder="1"/>
    <xf numFmtId="0" fontId="9" fillId="3" borderId="0" xfId="0" applyFont="1" applyFill="1" applyBorder="1"/>
    <xf numFmtId="14" fontId="9" fillId="3" borderId="0" xfId="0" applyNumberFormat="1" applyFont="1" applyFill="1" applyBorder="1"/>
    <xf numFmtId="0" fontId="9" fillId="3" borderId="0" xfId="0" applyNumberFormat="1" applyFont="1" applyFill="1" applyBorder="1"/>
    <xf numFmtId="0" fontId="10" fillId="3" borderId="0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2" fontId="9" fillId="0" borderId="0" xfId="0" applyNumberFormat="1" applyFont="1"/>
    <xf numFmtId="178" fontId="13" fillId="0" borderId="0" xfId="0" applyNumberFormat="1" applyFont="1"/>
    <xf numFmtId="2" fontId="13" fillId="0" borderId="0" xfId="0" applyNumberFormat="1" applyFont="1"/>
    <xf numFmtId="0" fontId="13" fillId="0" borderId="0" xfId="0" applyFont="1"/>
    <xf numFmtId="2" fontId="13" fillId="0" borderId="0" xfId="0" applyNumberFormat="1" applyFont="1" applyFill="1" applyBorder="1"/>
    <xf numFmtId="178" fontId="13" fillId="0" borderId="0" xfId="0" applyNumberFormat="1" applyFont="1" applyFill="1" applyBorder="1"/>
    <xf numFmtId="0" fontId="9" fillId="0" borderId="0" xfId="0" applyFont="1" applyFill="1" applyBorder="1"/>
    <xf numFmtId="0" fontId="0" fillId="0" borderId="0" xfId="0" applyFill="1"/>
    <xf numFmtId="0" fontId="2" fillId="0" borderId="0" xfId="0" applyFont="1" applyFill="1" applyBorder="1" applyAlignment="1">
      <alignment horizontal="left"/>
    </xf>
    <xf numFmtId="0" fontId="11" fillId="0" borderId="0" xfId="0" applyFont="1"/>
    <xf numFmtId="0" fontId="11" fillId="0" borderId="0" xfId="0" applyFont="1" applyBorder="1"/>
    <xf numFmtId="14" fontId="14" fillId="0" borderId="0" xfId="0" applyNumberFormat="1" applyFont="1" applyFill="1" applyBorder="1"/>
    <xf numFmtId="0" fontId="11" fillId="0" borderId="0" xfId="0" applyNumberFormat="1" applyFont="1"/>
    <xf numFmtId="2" fontId="11" fillId="0" borderId="0" xfId="0" applyNumberFormat="1" applyFont="1"/>
    <xf numFmtId="178" fontId="11" fillId="0" borderId="0" xfId="0" applyNumberFormat="1" applyFont="1"/>
    <xf numFmtId="2" fontId="14" fillId="0" borderId="0" xfId="0" applyNumberFormat="1" applyFont="1" applyFill="1" applyBorder="1"/>
    <xf numFmtId="0" fontId="11" fillId="0" borderId="0" xfId="0" applyFont="1" applyFill="1"/>
    <xf numFmtId="0" fontId="11" fillId="0" borderId="0" xfId="0" applyFont="1" applyFill="1" applyBorder="1"/>
    <xf numFmtId="0" fontId="11" fillId="0" borderId="0" xfId="0" applyNumberFormat="1" applyFont="1" applyFill="1"/>
    <xf numFmtId="1" fontId="11" fillId="0" borderId="0" xfId="0" applyNumberFormat="1" applyFont="1" applyFill="1"/>
    <xf numFmtId="178" fontId="11" fillId="0" borderId="0" xfId="0" applyNumberFormat="1" applyFont="1" applyFill="1"/>
    <xf numFmtId="0" fontId="7" fillId="0" borderId="0" xfId="0" applyFont="1" applyAlignment="1">
      <alignment horizontal="center"/>
    </xf>
    <xf numFmtId="2" fontId="7" fillId="0" borderId="0" xfId="0" applyNumberFormat="1" applyFont="1"/>
    <xf numFmtId="178" fontId="7" fillId="0" borderId="0" xfId="0" applyNumberFormat="1" applyFont="1"/>
    <xf numFmtId="1" fontId="7" fillId="0" borderId="0" xfId="0" applyNumberFormat="1" applyFont="1"/>
    <xf numFmtId="178" fontId="7" fillId="0" borderId="0" xfId="0" applyNumberFormat="1" applyFont="1" applyBorder="1"/>
    <xf numFmtId="0" fontId="7" fillId="6" borderId="0" xfId="0" applyFont="1" applyFill="1" applyBorder="1"/>
    <xf numFmtId="0" fontId="7" fillId="6" borderId="0" xfId="0" applyFont="1" applyFill="1"/>
  </cellXfs>
  <cellStyles count="7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4"/>
  <sheetViews>
    <sheetView workbookViewId="0">
      <selection activeCell="H79" sqref="H79:M94"/>
    </sheetView>
  </sheetViews>
  <sheetFormatPr defaultColWidth="12.796875" defaultRowHeight="12" x14ac:dyDescent="0.15"/>
  <cols>
    <col min="1" max="1" width="6.5" style="26" customWidth="1"/>
    <col min="2" max="2" width="3.296875" style="26" customWidth="1"/>
    <col min="3" max="4" width="12.796875" style="26"/>
    <col min="5" max="5" width="3.296875" style="26" customWidth="1"/>
    <col min="6" max="6" width="12.796875" style="26"/>
    <col min="7" max="7" width="1.796875" style="26" customWidth="1"/>
    <col min="8" max="8" width="12.5" style="34" customWidth="1"/>
    <col min="9" max="20" width="12.5" style="26" customWidth="1"/>
    <col min="21" max="21" width="4" style="26" customWidth="1"/>
    <col min="22" max="25" width="12.796875" style="26"/>
    <col min="26" max="26" width="3.19921875" style="26" customWidth="1"/>
    <col min="27" max="27" width="13.296875" style="26" customWidth="1"/>
    <col min="28" max="33" width="12.796875" style="26"/>
    <col min="34" max="34" width="14.5" style="26" customWidth="1"/>
    <col min="35" max="35" width="12.796875" style="26"/>
    <col min="36" max="36" width="9.69921875" style="26" customWidth="1"/>
    <col min="37" max="16384" width="12.796875" style="26"/>
  </cols>
  <sheetData>
    <row r="1" spans="1:36" s="3" customFormat="1" ht="12.6" thickBot="1" x14ac:dyDescent="0.2">
      <c r="A1" s="1"/>
      <c r="B1" s="1"/>
      <c r="C1" s="1"/>
      <c r="D1" s="2"/>
      <c r="E1" s="2"/>
      <c r="F1" s="2"/>
      <c r="G1" s="1"/>
      <c r="H1" s="29" t="s">
        <v>60</v>
      </c>
      <c r="I1" s="1" t="s">
        <v>64</v>
      </c>
      <c r="J1" s="1" t="s">
        <v>65</v>
      </c>
      <c r="K1" s="1" t="s">
        <v>66</v>
      </c>
      <c r="L1" s="1" t="s">
        <v>67</v>
      </c>
      <c r="M1" s="1" t="s">
        <v>68</v>
      </c>
      <c r="N1" s="1" t="s">
        <v>69</v>
      </c>
      <c r="O1" s="1" t="s">
        <v>70</v>
      </c>
      <c r="P1" s="1" t="s">
        <v>61</v>
      </c>
      <c r="Q1" s="1" t="s">
        <v>71</v>
      </c>
      <c r="R1" s="1" t="s">
        <v>62</v>
      </c>
      <c r="S1" s="1" t="s">
        <v>72</v>
      </c>
      <c r="T1" s="1" t="s">
        <v>73</v>
      </c>
      <c r="U1" s="1"/>
      <c r="V1" s="1" t="s">
        <v>63</v>
      </c>
      <c r="W1" s="1" t="s">
        <v>74</v>
      </c>
      <c r="X1" s="1" t="s">
        <v>75</v>
      </c>
      <c r="Y1" s="1" t="s">
        <v>76</v>
      </c>
      <c r="Z1" s="1"/>
      <c r="AA1" s="1" t="s">
        <v>77</v>
      </c>
      <c r="AB1" s="1" t="s">
        <v>78</v>
      </c>
      <c r="AC1" s="1" t="s">
        <v>79</v>
      </c>
      <c r="AD1" s="1" t="s">
        <v>80</v>
      </c>
      <c r="AE1" s="1" t="s">
        <v>81</v>
      </c>
      <c r="AF1" s="1" t="s">
        <v>82</v>
      </c>
      <c r="AG1" s="1" t="s">
        <v>83</v>
      </c>
      <c r="AH1" s="1" t="s">
        <v>84</v>
      </c>
      <c r="AI1" s="1" t="s">
        <v>85</v>
      </c>
      <c r="AJ1" s="1" t="s">
        <v>86</v>
      </c>
    </row>
    <row r="2" spans="1:36" s="3" customFormat="1" x14ac:dyDescent="0.15">
      <c r="D2" s="4"/>
      <c r="E2" s="4"/>
      <c r="F2" s="4"/>
      <c r="H2" s="30" t="s">
        <v>0</v>
      </c>
      <c r="I2" s="3" t="s">
        <v>1</v>
      </c>
      <c r="V2" s="3" t="s">
        <v>2</v>
      </c>
      <c r="X2" s="3" t="s">
        <v>3</v>
      </c>
      <c r="AA2" s="3" t="s">
        <v>4</v>
      </c>
      <c r="AC2" s="3" t="s">
        <v>5</v>
      </c>
      <c r="AD2" s="3" t="s">
        <v>3</v>
      </c>
    </row>
    <row r="3" spans="1:36" s="3" customFormat="1" x14ac:dyDescent="0.15">
      <c r="A3" s="3" t="s">
        <v>48</v>
      </c>
      <c r="C3" s="4" t="s">
        <v>7</v>
      </c>
      <c r="D3" s="4" t="s">
        <v>59</v>
      </c>
      <c r="E3" s="4"/>
      <c r="F3" s="4" t="s">
        <v>8</v>
      </c>
      <c r="H3" s="30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36" t="s">
        <v>21</v>
      </c>
      <c r="U3" s="36"/>
      <c r="V3" s="3" t="s">
        <v>22</v>
      </c>
      <c r="W3" s="3" t="s">
        <v>23</v>
      </c>
      <c r="X3" s="3" t="s">
        <v>24</v>
      </c>
      <c r="Y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</row>
    <row r="4" spans="1:36" s="3" customFormat="1" x14ac:dyDescent="0.15">
      <c r="A4" s="5"/>
      <c r="B4" s="5"/>
      <c r="C4" s="5"/>
      <c r="D4" s="6" t="s">
        <v>36</v>
      </c>
      <c r="E4" s="6"/>
      <c r="F4" s="6" t="s">
        <v>37</v>
      </c>
      <c r="G4" s="5"/>
      <c r="H4" s="31" t="s">
        <v>38</v>
      </c>
      <c r="I4" s="6" t="s">
        <v>39</v>
      </c>
      <c r="J4" s="6" t="s">
        <v>39</v>
      </c>
      <c r="K4" s="6" t="s">
        <v>39</v>
      </c>
      <c r="L4" s="6" t="s">
        <v>40</v>
      </c>
      <c r="M4" s="6" t="s">
        <v>40</v>
      </c>
      <c r="N4" s="6" t="s">
        <v>40</v>
      </c>
      <c r="O4" s="6" t="s">
        <v>40</v>
      </c>
      <c r="P4" s="6" t="s">
        <v>40</v>
      </c>
      <c r="Q4" s="6" t="s">
        <v>40</v>
      </c>
      <c r="R4" s="6" t="s">
        <v>40</v>
      </c>
      <c r="S4" s="6" t="s">
        <v>39</v>
      </c>
      <c r="T4" s="35" t="s">
        <v>39</v>
      </c>
      <c r="U4" s="35"/>
      <c r="V4" s="5" t="s">
        <v>38</v>
      </c>
      <c r="W4" s="5" t="s">
        <v>38</v>
      </c>
      <c r="X4" s="5" t="s">
        <v>38</v>
      </c>
      <c r="Y4" s="5" t="s">
        <v>38</v>
      </c>
      <c r="Z4" s="5"/>
      <c r="AA4" s="5" t="s">
        <v>39</v>
      </c>
      <c r="AB4" s="5" t="s">
        <v>39</v>
      </c>
      <c r="AC4" s="5" t="s">
        <v>39</v>
      </c>
      <c r="AD4" s="5" t="s">
        <v>39</v>
      </c>
      <c r="AE4" s="5" t="s">
        <v>39</v>
      </c>
      <c r="AF4" s="5" t="s">
        <v>39</v>
      </c>
      <c r="AG4" s="5" t="s">
        <v>39</v>
      </c>
      <c r="AH4" s="5"/>
      <c r="AI4" s="5"/>
      <c r="AJ4" s="5"/>
    </row>
    <row r="5" spans="1:36" s="8" customFormat="1" x14ac:dyDescent="0.15">
      <c r="A5" s="7" t="s">
        <v>49</v>
      </c>
      <c r="D5" s="9"/>
      <c r="E5" s="9"/>
      <c r="F5" s="8" t="s">
        <v>50</v>
      </c>
      <c r="H5" s="32"/>
      <c r="I5" s="10"/>
      <c r="J5" s="10"/>
      <c r="K5" s="10"/>
      <c r="L5" s="9"/>
      <c r="M5" s="9"/>
      <c r="N5" s="19"/>
      <c r="O5" s="19"/>
      <c r="P5" s="19"/>
      <c r="Q5" s="19"/>
      <c r="R5" s="19"/>
      <c r="S5" s="19"/>
      <c r="V5" s="10"/>
      <c r="W5" s="10"/>
      <c r="X5" s="10"/>
      <c r="Y5" s="10"/>
      <c r="AA5" s="10"/>
      <c r="AB5" s="10"/>
      <c r="AC5" s="10"/>
      <c r="AD5" s="10"/>
      <c r="AE5" s="10"/>
      <c r="AF5" s="11"/>
      <c r="AG5" s="11"/>
      <c r="AH5" s="12"/>
    </row>
    <row r="6" spans="1:36" s="3" customFormat="1" x14ac:dyDescent="0.15">
      <c r="B6" s="23">
        <v>1</v>
      </c>
      <c r="C6" s="24">
        <v>40231</v>
      </c>
      <c r="D6" s="15">
        <f>+C7-C6</f>
        <v>12</v>
      </c>
      <c r="E6" s="15"/>
      <c r="F6" s="15">
        <v>200</v>
      </c>
      <c r="H6" s="54">
        <v>36.75555555555556</v>
      </c>
      <c r="I6" s="54">
        <v>8.0962749102638512</v>
      </c>
      <c r="J6" s="54">
        <v>2.1926788964220183</v>
      </c>
      <c r="K6" s="54">
        <v>1.3677052844493021</v>
      </c>
      <c r="L6" s="54">
        <v>0.10585729975590956</v>
      </c>
      <c r="M6" s="54">
        <v>24.752990666588691</v>
      </c>
      <c r="N6" s="54">
        <v>7.4411563523201734</v>
      </c>
      <c r="O6" s="40">
        <v>6.0927428201464819E-3</v>
      </c>
      <c r="P6" s="40">
        <v>2.5332625653869041E-3</v>
      </c>
      <c r="Q6" s="54">
        <v>0.30458877402760637</v>
      </c>
      <c r="R6" s="40">
        <v>7.4835148722183054E-2</v>
      </c>
      <c r="S6" s="54">
        <v>0.38605737813974289</v>
      </c>
      <c r="T6" s="55">
        <v>999</v>
      </c>
      <c r="U6" s="55"/>
      <c r="V6" s="17">
        <f t="shared" ref="V6:V30" si="0">+IF(OR(H6=999,I6=999),999,I6/100*H6)</f>
        <v>2.9758308225725356</v>
      </c>
      <c r="W6" s="17">
        <f t="shared" ref="W6:W30" si="1">+IF(OR(H6=999, L6=999, M6=999),999,(M6-3.42*L6)/100*67.2/28*H6)</f>
        <v>21.51607770248237</v>
      </c>
      <c r="X6" s="17">
        <f>+IF(OR(H6=999,L6=999,N6=999),999,(N6-L6*0.5)/100*100/40*H6)</f>
        <v>6.7889603443552389</v>
      </c>
      <c r="Y6" s="17">
        <f>+IF(OR(H6=999,L6=999),999,L6/100*100/8*H6)</f>
        <v>0.48635548276742901</v>
      </c>
      <c r="Z6" s="17"/>
      <c r="AA6" s="17">
        <f>+IF(I6=999,999,I6/0.35)</f>
        <v>23.13221402932529</v>
      </c>
      <c r="AB6" s="17">
        <f>+IF(OR(L6=999,M6=999),999,(M6-3.42*L6)*67.2/28)</f>
        <v>58.538300883416355</v>
      </c>
      <c r="AC6" s="17">
        <f>+IF(J6=999,999,J6*100/12)</f>
        <v>18.272324136850152</v>
      </c>
      <c r="AD6" s="17">
        <f>+IF(OR(L6=999,N6=999),999,(N6-L6*0.5)*100/40)</f>
        <v>18.470569256105545</v>
      </c>
      <c r="AE6" s="17">
        <f>+IF(L6=999,999,L6/0.08)</f>
        <v>1.3232162469488695</v>
      </c>
      <c r="AF6" s="17">
        <f>+IF(OR(AA6=999,AC6=99),999,AA6+AB6+AC6+AE6)</f>
        <v>101.26605529654069</v>
      </c>
      <c r="AG6" s="17">
        <f>+IF(OR(AA6=999,AD6=999),999,AA6+AB6+AD6+AE6)</f>
        <v>101.46430041579607</v>
      </c>
      <c r="AH6" s="17">
        <f>+IF(OR(W6=999,X6=999),999,(W6/67.2)/(X6/100))</f>
        <v>4.7161820289866432</v>
      </c>
      <c r="AI6" s="17">
        <f>+IF(OR(I6=999,J6=999),999,I6/J6)</f>
        <v>3.6924124747473219</v>
      </c>
      <c r="AJ6" s="17">
        <f>+IF(OR(I6=999,K6=999),999,(I6/12)/(K6/14))</f>
        <v>6.9062057223663702</v>
      </c>
    </row>
    <row r="7" spans="1:36" s="3" customFormat="1" x14ac:dyDescent="0.15">
      <c r="B7" s="25">
        <f>+B6+1</f>
        <v>2</v>
      </c>
      <c r="C7" s="24">
        <f>+C6+12</f>
        <v>40243</v>
      </c>
      <c r="D7" s="15">
        <f t="shared" ref="D7:D29" si="2">+C8-C7</f>
        <v>12</v>
      </c>
      <c r="E7" s="15"/>
      <c r="F7" s="15">
        <v>200</v>
      </c>
      <c r="H7" s="54">
        <v>96.592592592592595</v>
      </c>
      <c r="I7" s="54">
        <v>6.6928039248313791</v>
      </c>
      <c r="J7" s="54">
        <v>2.4768374410118152</v>
      </c>
      <c r="K7" s="54">
        <v>1.0635528120423456</v>
      </c>
      <c r="L7" s="54">
        <v>0.15579026393960979</v>
      </c>
      <c r="M7" s="54">
        <v>25.575938939605493</v>
      </c>
      <c r="N7" s="54">
        <v>8.2099026364610683</v>
      </c>
      <c r="O7" s="40">
        <v>9.2353018385865314E-3</v>
      </c>
      <c r="P7" s="40">
        <v>5.6249395164097394E-3</v>
      </c>
      <c r="Q7" s="54">
        <v>7.9018255435498605E-2</v>
      </c>
      <c r="R7" s="40">
        <v>3.7611277353068726E-2</v>
      </c>
      <c r="S7" s="54">
        <v>0.26216525139134195</v>
      </c>
      <c r="T7" s="55">
        <v>999</v>
      </c>
      <c r="U7" s="55"/>
      <c r="V7" s="17">
        <f t="shared" si="0"/>
        <v>6.4647528281334212</v>
      </c>
      <c r="W7" s="17">
        <f t="shared" si="1"/>
        <v>58.05555493859444</v>
      </c>
      <c r="X7" s="17">
        <f t="shared" ref="X7:X30" si="3">+IF(OR(H7=999,L7=999,N7=999),999,(N7-L7*0.5)/100*100/40*H7)</f>
        <v>19.637292196030753</v>
      </c>
      <c r="Y7" s="17">
        <f t="shared" ref="Y7:Y30" si="4">+IF(OR(H7=999,L7=999),999,L7/100*100/8*H7)</f>
        <v>1.8810231868263998</v>
      </c>
      <c r="Z7" s="17"/>
      <c r="AA7" s="17">
        <f t="shared" ref="AA7:AA30" si="5">+IF(I7=999,999,I7/0.35)</f>
        <v>19.122296928089657</v>
      </c>
      <c r="AB7" s="17">
        <f t="shared" ref="AB7:AB30" si="6">+IF(OR(L7=999,M7=999),999,(M7-3.42*L7)*67.2/28)</f>
        <v>60.103526968636871</v>
      </c>
      <c r="AC7" s="17">
        <f>+IF(J7=999,999,J7*100/12)</f>
        <v>20.640312008431795</v>
      </c>
      <c r="AD7" s="17">
        <f>+IF(OR(L7=999,N7=999),999,(N7-L7*0.5)*100/40)</f>
        <v>20.330018761228157</v>
      </c>
      <c r="AE7" s="17">
        <f t="shared" ref="AE7:AE30" si="7">+IF(L7=999,999,L7/0.08)</f>
        <v>1.9473782992451223</v>
      </c>
      <c r="AF7" s="17">
        <f t="shared" ref="AF7:AF14" si="8">+IF(OR(AA7=999,AC7=99),999,AA7+AB7+AC7+AE7)</f>
        <v>101.81351420440343</v>
      </c>
      <c r="AG7" s="17">
        <f t="shared" ref="AG7:AG14" si="9">+IF(OR(AA7=999,AD7=999),999,AA7+AB7+AD7+AE7)</f>
        <v>101.5032209571998</v>
      </c>
      <c r="AH7" s="17">
        <f t="shared" ref="AH7:AH30" si="10">+IF(OR(W7=999,X7=999),999,(W7/67.2)/(X7/100))</f>
        <v>4.3993944779495182</v>
      </c>
      <c r="AI7" s="17">
        <f t="shared" ref="AI7:AI30" si="11">+IF(OR(I7=999,J7=999),999,I7/J7)</f>
        <v>2.702157119401948</v>
      </c>
      <c r="AJ7" s="17">
        <f t="shared" ref="AJ7:AJ30" si="12">+IF(OR(I7=999,K7=999),999,(I7/12)/(K7/14))</f>
        <v>7.3416864280038423</v>
      </c>
    </row>
    <row r="8" spans="1:36" s="3" customFormat="1" x14ac:dyDescent="0.15">
      <c r="B8" s="25">
        <f t="shared" ref="B8:B30" si="13">+B7+1</f>
        <v>3</v>
      </c>
      <c r="C8" s="24">
        <f t="shared" ref="C8:C14" si="14">+C7+12</f>
        <v>40255</v>
      </c>
      <c r="D8" s="15">
        <f t="shared" si="2"/>
        <v>12</v>
      </c>
      <c r="E8" s="15"/>
      <c r="F8" s="15">
        <v>200</v>
      </c>
      <c r="H8" s="54">
        <v>185.46296296296296</v>
      </c>
      <c r="I8" s="54">
        <v>5.7807090084446404</v>
      </c>
      <c r="J8" s="54">
        <v>2.8642186621062589</v>
      </c>
      <c r="K8" s="54">
        <v>0.89997773362684941</v>
      </c>
      <c r="L8" s="54">
        <v>0.16214624267920355</v>
      </c>
      <c r="M8" s="54">
        <v>24.946575786715858</v>
      </c>
      <c r="N8" s="54">
        <v>9.6876630457357642</v>
      </c>
      <c r="O8" s="40">
        <v>9.3385186494412686E-3</v>
      </c>
      <c r="P8" s="40">
        <v>2.6680060077569861E-3</v>
      </c>
      <c r="Q8" s="54">
        <v>7.6134409306039708E-2</v>
      </c>
      <c r="R8" s="40">
        <v>3.1421897835242886E-2</v>
      </c>
      <c r="S8" s="54">
        <v>0.23018538567967636</v>
      </c>
      <c r="T8" s="55">
        <v>999</v>
      </c>
      <c r="U8" s="55"/>
      <c r="V8" s="17">
        <f t="shared" si="0"/>
        <v>10.721074207328348</v>
      </c>
      <c r="W8" s="17">
        <f t="shared" si="1"/>
        <v>108.57166084536939</v>
      </c>
      <c r="X8" s="17">
        <f t="shared" si="3"/>
        <v>44.541665783716468</v>
      </c>
      <c r="Y8" s="17">
        <f t="shared" si="4"/>
        <v>3.7590153250745915</v>
      </c>
      <c r="Z8" s="17"/>
      <c r="AA8" s="17">
        <f t="shared" si="5"/>
        <v>16.516311452698975</v>
      </c>
      <c r="AB8" s="17">
        <f t="shared" si="6"/>
        <v>58.540885528207163</v>
      </c>
      <c r="AC8" s="17">
        <f>+IF(J8=999,999,J8*100/12)</f>
        <v>23.868488850885488</v>
      </c>
      <c r="AD8" s="17">
        <f>+IF(OR(L8=999,N8=999),999,(N8-L8*0.5)*100/40)</f>
        <v>24.01647481099041</v>
      </c>
      <c r="AE8" s="17">
        <f t="shared" si="7"/>
        <v>2.0268280334900441</v>
      </c>
      <c r="AF8" s="17">
        <f t="shared" si="8"/>
        <v>100.95251386528167</v>
      </c>
      <c r="AG8" s="17">
        <f t="shared" si="9"/>
        <v>101.10049982538659</v>
      </c>
      <c r="AH8" s="17">
        <f t="shared" si="10"/>
        <v>3.6272772617127913</v>
      </c>
      <c r="AI8" s="17">
        <f t="shared" si="11"/>
        <v>2.0182498930419244</v>
      </c>
      <c r="AJ8" s="17">
        <f t="shared" si="12"/>
        <v>7.4936970747860281</v>
      </c>
    </row>
    <row r="9" spans="1:36" s="3" customFormat="1" x14ac:dyDescent="0.15">
      <c r="B9" s="25">
        <f t="shared" si="13"/>
        <v>4</v>
      </c>
      <c r="C9" s="24">
        <f t="shared" si="14"/>
        <v>40267</v>
      </c>
      <c r="D9" s="15">
        <f t="shared" si="2"/>
        <v>12</v>
      </c>
      <c r="E9" s="15"/>
      <c r="F9" s="15">
        <v>200</v>
      </c>
      <c r="H9" s="54">
        <v>161.25</v>
      </c>
      <c r="I9" s="54">
        <v>9.4280594558624262</v>
      </c>
      <c r="J9" s="54">
        <v>1.4626363681078196</v>
      </c>
      <c r="K9" s="54">
        <v>1.2814209800657013</v>
      </c>
      <c r="L9" s="54">
        <v>0.20357945331322436</v>
      </c>
      <c r="M9" s="54">
        <v>27.09895179677623</v>
      </c>
      <c r="N9" s="54">
        <v>4.9363158199127186</v>
      </c>
      <c r="O9" s="40">
        <v>1.1057715810410075E-2</v>
      </c>
      <c r="P9" s="40">
        <v>1.6139194130079569E-3</v>
      </c>
      <c r="Q9" s="54">
        <v>8.9842067422288951E-2</v>
      </c>
      <c r="R9" s="40">
        <v>3.20513266101125E-2</v>
      </c>
      <c r="S9" s="54">
        <v>0.2721984969622937</v>
      </c>
      <c r="T9" s="55">
        <v>999</v>
      </c>
      <c r="U9" s="55"/>
      <c r="V9" s="17">
        <f t="shared" si="0"/>
        <v>15.202745872578163</v>
      </c>
      <c r="W9" s="17">
        <f t="shared" si="1"/>
        <v>102.17848795714217</v>
      </c>
      <c r="X9" s="17">
        <f t="shared" si="3"/>
        <v>19.48918331343868</v>
      </c>
      <c r="Y9" s="17">
        <f t="shared" si="4"/>
        <v>4.1033983558446785</v>
      </c>
      <c r="Z9" s="17"/>
      <c r="AA9" s="17">
        <f t="shared" si="5"/>
        <v>26.937312731035504</v>
      </c>
      <c r="AB9" s="17">
        <f t="shared" si="6"/>
        <v>63.366504159468015</v>
      </c>
      <c r="AC9" s="17">
        <f t="shared" ref="AC9:AC30" si="15">+IF(J9=999,999,J9*100/12)</f>
        <v>12.188636400898497</v>
      </c>
      <c r="AD9" s="17">
        <f t="shared" ref="AD9:AD30" si="16">+IF(OR(L9=999,N9=999),999,(N9-L9*0.5)*100/40)</f>
        <v>12.086315233140265</v>
      </c>
      <c r="AE9" s="17">
        <f t="shared" si="7"/>
        <v>2.5447431664153046</v>
      </c>
      <c r="AF9" s="17">
        <f t="shared" si="8"/>
        <v>105.03719645781733</v>
      </c>
      <c r="AG9" s="17">
        <f t="shared" si="9"/>
        <v>104.9348752900591</v>
      </c>
      <c r="AH9" s="17">
        <f t="shared" si="10"/>
        <v>7.8018313502109953</v>
      </c>
      <c r="AI9" s="17">
        <f t="shared" si="11"/>
        <v>6.4459353407568409</v>
      </c>
      <c r="AJ9" s="17">
        <f t="shared" si="12"/>
        <v>8.5837541835331912</v>
      </c>
    </row>
    <row r="10" spans="1:36" s="3" customFormat="1" x14ac:dyDescent="0.15">
      <c r="B10" s="25">
        <f t="shared" si="13"/>
        <v>5</v>
      </c>
      <c r="C10" s="24">
        <f t="shared" si="14"/>
        <v>40279</v>
      </c>
      <c r="D10" s="15">
        <f t="shared" si="2"/>
        <v>12</v>
      </c>
      <c r="E10" s="15"/>
      <c r="F10" s="15">
        <v>200</v>
      </c>
      <c r="H10" s="54">
        <v>300.02777777777777</v>
      </c>
      <c r="I10" s="54">
        <v>9.5093376624442012</v>
      </c>
      <c r="J10" s="54">
        <v>1.4025888172511909</v>
      </c>
      <c r="K10" s="54">
        <v>1.357572468242721</v>
      </c>
      <c r="L10" s="54">
        <v>0.30371776227449099</v>
      </c>
      <c r="M10" s="54">
        <v>27.075132064280638</v>
      </c>
      <c r="N10" s="54">
        <v>4.8265178541649929</v>
      </c>
      <c r="O10" s="40">
        <v>1.6850957477930917E-2</v>
      </c>
      <c r="P10" s="40">
        <v>2.5356641119577161E-3</v>
      </c>
      <c r="Q10" s="54">
        <v>0.16534537826971987</v>
      </c>
      <c r="R10" s="40">
        <v>3.279720767409481E-2</v>
      </c>
      <c r="S10" s="54">
        <v>0.30611263657613991</v>
      </c>
      <c r="T10" s="55">
        <v>999</v>
      </c>
      <c r="U10" s="55"/>
      <c r="V10" s="17">
        <f t="shared" si="0"/>
        <v>28.530654470016614</v>
      </c>
      <c r="W10" s="17">
        <f t="shared" si="1"/>
        <v>187.47956229611842</v>
      </c>
      <c r="X10" s="17">
        <f t="shared" si="3"/>
        <v>35.063188588661596</v>
      </c>
      <c r="Y10" s="17">
        <f t="shared" si="4"/>
        <v>11.390470660856865</v>
      </c>
      <c r="Z10" s="17"/>
      <c r="AA10" s="17">
        <f t="shared" si="5"/>
        <v>27.169536178412006</v>
      </c>
      <c r="AB10" s="17">
        <f t="shared" si="6"/>
        <v>62.487401561524514</v>
      </c>
      <c r="AC10" s="17">
        <f t="shared" si="15"/>
        <v>11.688240143759925</v>
      </c>
      <c r="AD10" s="17">
        <f t="shared" si="16"/>
        <v>11.686647432569369</v>
      </c>
      <c r="AE10" s="17">
        <f t="shared" si="7"/>
        <v>3.7964720284311371</v>
      </c>
      <c r="AF10" s="17">
        <f t="shared" si="8"/>
        <v>105.14164991212759</v>
      </c>
      <c r="AG10" s="17">
        <f t="shared" si="9"/>
        <v>105.14005720093704</v>
      </c>
      <c r="AH10" s="17">
        <f t="shared" si="10"/>
        <v>7.9567048840289925</v>
      </c>
      <c r="AI10" s="17">
        <f t="shared" si="11"/>
        <v>6.7798470553049945</v>
      </c>
      <c r="AJ10" s="17">
        <f t="shared" si="12"/>
        <v>8.1721068542383151</v>
      </c>
    </row>
    <row r="11" spans="1:36" s="3" customFormat="1" x14ac:dyDescent="0.15">
      <c r="B11" s="25">
        <f t="shared" si="13"/>
        <v>6</v>
      </c>
      <c r="C11" s="24">
        <f t="shared" si="14"/>
        <v>40291</v>
      </c>
      <c r="D11" s="15">
        <f t="shared" si="2"/>
        <v>12</v>
      </c>
      <c r="E11" s="15"/>
      <c r="F11" s="15">
        <v>200</v>
      </c>
      <c r="H11" s="54">
        <v>286.43518518518516</v>
      </c>
      <c r="I11" s="54">
        <v>12.895934783706865</v>
      </c>
      <c r="J11" s="54">
        <v>0.50929675816759712</v>
      </c>
      <c r="K11" s="54">
        <v>1.8090741105556223</v>
      </c>
      <c r="L11" s="54">
        <v>0.31746298314981597</v>
      </c>
      <c r="M11" s="54">
        <v>27.879339517307951</v>
      </c>
      <c r="N11" s="54">
        <v>1.8489560248009391</v>
      </c>
      <c r="O11" s="40">
        <v>1.7372908540153581E-2</v>
      </c>
      <c r="P11" s="40">
        <v>2.9983354209270497E-3</v>
      </c>
      <c r="Q11" s="54">
        <v>0.173581223269378</v>
      </c>
      <c r="R11" s="40">
        <v>2.3064123633836784E-2</v>
      </c>
      <c r="S11" s="54">
        <v>0.37058294347015058</v>
      </c>
      <c r="T11" s="55">
        <v>999</v>
      </c>
      <c r="U11" s="55"/>
      <c r="V11" s="17">
        <f t="shared" si="0"/>
        <v>36.938494679071461</v>
      </c>
      <c r="W11" s="17">
        <f t="shared" si="1"/>
        <v>184.19122544789602</v>
      </c>
      <c r="X11" s="17">
        <f t="shared" si="3"/>
        <v>12.103494429478532</v>
      </c>
      <c r="Y11" s="17">
        <f t="shared" si="4"/>
        <v>11.366571045994856</v>
      </c>
      <c r="Z11" s="17"/>
      <c r="AA11" s="17">
        <f t="shared" si="5"/>
        <v>36.84552795344819</v>
      </c>
      <c r="AB11" s="17">
        <f t="shared" si="6"/>
        <v>64.304678675845395</v>
      </c>
      <c r="AC11" s="17">
        <f t="shared" si="15"/>
        <v>4.244139651396643</v>
      </c>
      <c r="AD11" s="17">
        <f t="shared" si="16"/>
        <v>4.2255613330650776</v>
      </c>
      <c r="AE11" s="17">
        <f t="shared" si="7"/>
        <v>3.9682872893726997</v>
      </c>
      <c r="AF11" s="17">
        <f t="shared" si="8"/>
        <v>109.36263357006293</v>
      </c>
      <c r="AG11" s="17">
        <f t="shared" si="9"/>
        <v>109.34405525173136</v>
      </c>
      <c r="AH11" s="17">
        <f t="shared" si="10"/>
        <v>22.645863728443054</v>
      </c>
      <c r="AI11" s="17">
        <f t="shared" si="11"/>
        <v>25.321061987720583</v>
      </c>
      <c r="AJ11" s="17">
        <f t="shared" si="12"/>
        <v>8.3165510798433502</v>
      </c>
    </row>
    <row r="12" spans="1:36" s="3" customFormat="1" x14ac:dyDescent="0.15">
      <c r="B12" s="25">
        <f t="shared" si="13"/>
        <v>7</v>
      </c>
      <c r="C12" s="24">
        <f t="shared" si="14"/>
        <v>40303</v>
      </c>
      <c r="D12" s="15">
        <f t="shared" si="2"/>
        <v>12</v>
      </c>
      <c r="E12" s="15"/>
      <c r="F12" s="15">
        <v>200</v>
      </c>
      <c r="H12" s="54">
        <v>436.77777777777783</v>
      </c>
      <c r="I12" s="54">
        <v>12.461926669841024</v>
      </c>
      <c r="J12" s="54">
        <v>0.21238602423537856</v>
      </c>
      <c r="K12" s="54">
        <v>1.5510553059522962</v>
      </c>
      <c r="L12" s="54">
        <v>0.17577246250841191</v>
      </c>
      <c r="M12" s="54">
        <v>29.695879505009046</v>
      </c>
      <c r="N12" s="54">
        <v>0.7958506264489501</v>
      </c>
      <c r="O12" s="40">
        <v>9.8742063612197502E-3</v>
      </c>
      <c r="P12" s="40">
        <v>1.5435875226751698E-3</v>
      </c>
      <c r="Q12" s="54">
        <v>7.8267785151870953E-2</v>
      </c>
      <c r="R12" s="40">
        <v>2.1423763517562647E-2</v>
      </c>
      <c r="S12" s="54">
        <v>0.31457138922655975</v>
      </c>
      <c r="T12" s="55">
        <v>999</v>
      </c>
      <c r="U12" s="55"/>
      <c r="V12" s="17">
        <f t="shared" si="0"/>
        <v>54.430926376827856</v>
      </c>
      <c r="W12" s="17">
        <f t="shared" si="1"/>
        <v>304.99043688740863</v>
      </c>
      <c r="X12" s="17">
        <f t="shared" si="3"/>
        <v>7.7305778819737219</v>
      </c>
      <c r="Y12" s="17">
        <f t="shared" si="4"/>
        <v>9.5966881961189898</v>
      </c>
      <c r="Z12" s="17"/>
      <c r="AA12" s="17">
        <f t="shared" si="5"/>
        <v>35.605504770974356</v>
      </c>
      <c r="AB12" s="17">
        <f t="shared" si="6"/>
        <v>69.82737043975267</v>
      </c>
      <c r="AC12" s="17">
        <f t="shared" si="15"/>
        <v>1.7698835352948212</v>
      </c>
      <c r="AD12" s="17">
        <f t="shared" si="16"/>
        <v>1.7699109879868604</v>
      </c>
      <c r="AE12" s="17">
        <f t="shared" si="7"/>
        <v>2.197155781355149</v>
      </c>
      <c r="AF12" s="17">
        <f t="shared" si="8"/>
        <v>109.39991452737699</v>
      </c>
      <c r="AG12" s="17">
        <f t="shared" si="9"/>
        <v>109.39994198006903</v>
      </c>
      <c r="AH12" s="17">
        <f t="shared" si="10"/>
        <v>58.709041384221031</v>
      </c>
      <c r="AI12" s="17">
        <f t="shared" si="11"/>
        <v>58.67583196543098</v>
      </c>
      <c r="AJ12" s="17">
        <f t="shared" si="12"/>
        <v>9.3735628848008439</v>
      </c>
    </row>
    <row r="13" spans="1:36" s="3" customFormat="1" x14ac:dyDescent="0.15">
      <c r="B13" s="25">
        <f t="shared" si="13"/>
        <v>8</v>
      </c>
      <c r="C13" s="24">
        <f t="shared" si="14"/>
        <v>40315</v>
      </c>
      <c r="D13" s="15">
        <f t="shared" si="2"/>
        <v>12</v>
      </c>
      <c r="E13" s="15"/>
      <c r="F13" s="15">
        <v>200</v>
      </c>
      <c r="H13" s="54">
        <v>7.8209876543209864</v>
      </c>
      <c r="I13" s="55">
        <v>999</v>
      </c>
      <c r="J13" s="55">
        <v>999</v>
      </c>
      <c r="K13" s="55">
        <v>999</v>
      </c>
      <c r="L13" s="54">
        <v>0.19431707590500746</v>
      </c>
      <c r="M13" s="54">
        <v>23.780093542225568</v>
      </c>
      <c r="N13" s="54">
        <v>1.7872107010275784</v>
      </c>
      <c r="O13" s="40">
        <v>1.1161343101244829E-2</v>
      </c>
      <c r="P13" s="40">
        <v>2.0921766462591389E-3</v>
      </c>
      <c r="Q13" s="54">
        <v>0.1028885495702454</v>
      </c>
      <c r="R13" s="40">
        <v>1.408604261181357E-2</v>
      </c>
      <c r="S13" s="54">
        <v>0.36257962991387332</v>
      </c>
      <c r="T13" s="55">
        <v>999</v>
      </c>
      <c r="U13" s="55"/>
      <c r="V13" s="17">
        <f t="shared" si="0"/>
        <v>999</v>
      </c>
      <c r="W13" s="17">
        <f t="shared" si="1"/>
        <v>4.3388704331426329</v>
      </c>
      <c r="X13" s="17">
        <f t="shared" si="3"/>
        <v>0.3304469275642159</v>
      </c>
      <c r="Y13" s="17">
        <f t="shared" si="4"/>
        <v>0.18996893145960217</v>
      </c>
      <c r="Z13" s="17"/>
      <c r="AA13" s="17">
        <f t="shared" si="5"/>
        <v>999</v>
      </c>
      <c r="AB13" s="17">
        <f t="shared" si="6"/>
        <v>55.477269942313065</v>
      </c>
      <c r="AC13" s="17">
        <f t="shared" si="15"/>
        <v>999</v>
      </c>
      <c r="AD13" s="17">
        <f t="shared" si="16"/>
        <v>4.2251304076876863</v>
      </c>
      <c r="AE13" s="17">
        <f t="shared" si="7"/>
        <v>2.4289634488125933</v>
      </c>
      <c r="AF13" s="17">
        <f t="shared" si="8"/>
        <v>999</v>
      </c>
      <c r="AG13" s="17">
        <f t="shared" si="9"/>
        <v>999</v>
      </c>
      <c r="AH13" s="17">
        <f t="shared" si="10"/>
        <v>19.539151045721407</v>
      </c>
      <c r="AI13" s="17">
        <f t="shared" si="11"/>
        <v>999</v>
      </c>
      <c r="AJ13" s="17">
        <f t="shared" si="12"/>
        <v>999</v>
      </c>
    </row>
    <row r="14" spans="1:36" s="3" customFormat="1" x14ac:dyDescent="0.15">
      <c r="B14" s="25">
        <f t="shared" si="13"/>
        <v>9</v>
      </c>
      <c r="C14" s="24">
        <f t="shared" si="14"/>
        <v>40327</v>
      </c>
      <c r="D14" s="15">
        <f t="shared" si="2"/>
        <v>6</v>
      </c>
      <c r="E14" s="15"/>
      <c r="F14" s="15">
        <v>200</v>
      </c>
      <c r="H14" s="54">
        <v>0.9814814814814824</v>
      </c>
      <c r="I14" s="55">
        <v>999</v>
      </c>
      <c r="J14" s="55">
        <v>999</v>
      </c>
      <c r="K14" s="55">
        <v>999</v>
      </c>
      <c r="L14" s="54">
        <v>1.0398585022856831E-2</v>
      </c>
      <c r="M14" s="54">
        <v>7.5240795982868791</v>
      </c>
      <c r="N14" s="54">
        <v>1.8490896751616972</v>
      </c>
      <c r="O14" s="40">
        <v>6.9492633814456761E-3</v>
      </c>
      <c r="P14" s="40">
        <v>6.4343848909033635E-4</v>
      </c>
      <c r="Q14" s="55">
        <v>999</v>
      </c>
      <c r="R14" s="61">
        <v>999</v>
      </c>
      <c r="S14" s="54">
        <v>0.2583937710505273</v>
      </c>
      <c r="T14" s="55">
        <v>999</v>
      </c>
      <c r="U14" s="55"/>
      <c r="V14" s="17">
        <f t="shared" si="0"/>
        <v>999</v>
      </c>
      <c r="W14" s="17">
        <f t="shared" si="1"/>
        <v>0.17639616497242755</v>
      </c>
      <c r="X14" s="17">
        <f t="shared" si="3"/>
        <v>4.5243606611326086E-2</v>
      </c>
      <c r="Y14" s="17">
        <f t="shared" si="4"/>
        <v>1.2757523291930847E-3</v>
      </c>
      <c r="Z14" s="17"/>
      <c r="AA14" s="17">
        <f t="shared" si="5"/>
        <v>999</v>
      </c>
      <c r="AB14" s="17">
        <f t="shared" si="6"/>
        <v>17.972439450020904</v>
      </c>
      <c r="AC14" s="17">
        <f t="shared" si="15"/>
        <v>999</v>
      </c>
      <c r="AD14" s="17">
        <f t="shared" si="16"/>
        <v>4.6097259566256721</v>
      </c>
      <c r="AE14" s="17">
        <f t="shared" si="7"/>
        <v>0.12998231278571037</v>
      </c>
      <c r="AF14" s="17">
        <f t="shared" si="8"/>
        <v>999</v>
      </c>
      <c r="AG14" s="17">
        <f t="shared" si="9"/>
        <v>999</v>
      </c>
      <c r="AH14" s="17">
        <f t="shared" si="10"/>
        <v>5.8017985915388932</v>
      </c>
      <c r="AI14" s="17">
        <f t="shared" si="11"/>
        <v>999</v>
      </c>
      <c r="AJ14" s="17">
        <f t="shared" si="12"/>
        <v>999</v>
      </c>
    </row>
    <row r="15" spans="1:36" s="3" customFormat="1" x14ac:dyDescent="0.15">
      <c r="B15" s="25">
        <f t="shared" si="13"/>
        <v>10</v>
      </c>
      <c r="C15" s="24">
        <f>+C14+6</f>
        <v>40333</v>
      </c>
      <c r="D15" s="15">
        <f t="shared" si="2"/>
        <v>6</v>
      </c>
      <c r="E15" s="15"/>
      <c r="F15" s="15">
        <v>200</v>
      </c>
      <c r="H15" s="55">
        <v>999</v>
      </c>
      <c r="I15" s="55">
        <v>999</v>
      </c>
      <c r="J15" s="55">
        <v>999</v>
      </c>
      <c r="K15" s="55">
        <v>999</v>
      </c>
      <c r="L15" s="55">
        <v>999</v>
      </c>
      <c r="M15" s="55">
        <v>999</v>
      </c>
      <c r="N15" s="55">
        <v>999</v>
      </c>
      <c r="O15" s="61">
        <v>999</v>
      </c>
      <c r="P15" s="61">
        <v>999</v>
      </c>
      <c r="Q15" s="55">
        <v>999</v>
      </c>
      <c r="R15" s="61">
        <v>999</v>
      </c>
      <c r="S15" s="55">
        <v>999</v>
      </c>
      <c r="T15" s="55">
        <v>999</v>
      </c>
      <c r="U15" s="55"/>
      <c r="V15" s="17">
        <f t="shared" si="0"/>
        <v>999</v>
      </c>
      <c r="W15" s="17">
        <f t="shared" si="1"/>
        <v>999</v>
      </c>
      <c r="X15" s="17">
        <f t="shared" si="3"/>
        <v>999</v>
      </c>
      <c r="Y15" s="17">
        <f t="shared" si="4"/>
        <v>999</v>
      </c>
      <c r="Z15" s="17"/>
      <c r="AA15" s="17">
        <f t="shared" si="5"/>
        <v>999</v>
      </c>
      <c r="AB15" s="17">
        <f t="shared" si="6"/>
        <v>999</v>
      </c>
      <c r="AC15" s="17">
        <f t="shared" si="15"/>
        <v>999</v>
      </c>
      <c r="AD15" s="17">
        <f t="shared" si="16"/>
        <v>999</v>
      </c>
      <c r="AE15" s="17">
        <f t="shared" si="7"/>
        <v>999</v>
      </c>
      <c r="AF15" s="17">
        <f t="shared" ref="AF15:AF30" si="17">+IF(OR(AA15=999,AC15=99),999,AA15+AB15+AC15+AE15)</f>
        <v>999</v>
      </c>
      <c r="AG15" s="17">
        <f t="shared" ref="AG15:AG30" si="18">+IF(OR(AA15=999,AD15=999),999,AA15+AB15+AD15+AE15)</f>
        <v>999</v>
      </c>
      <c r="AH15" s="17">
        <f t="shared" si="10"/>
        <v>999</v>
      </c>
      <c r="AI15" s="17">
        <f t="shared" si="11"/>
        <v>999</v>
      </c>
      <c r="AJ15" s="17">
        <f t="shared" si="12"/>
        <v>999</v>
      </c>
    </row>
    <row r="16" spans="1:36" s="3" customFormat="1" x14ac:dyDescent="0.15">
      <c r="B16" s="25">
        <f t="shared" si="13"/>
        <v>11</v>
      </c>
      <c r="C16" s="24">
        <f t="shared" ref="C16:C23" si="19">+C15+6</f>
        <v>40339</v>
      </c>
      <c r="D16" s="15">
        <f t="shared" si="2"/>
        <v>6</v>
      </c>
      <c r="E16" s="15"/>
      <c r="F16" s="15">
        <v>200</v>
      </c>
      <c r="H16" s="55">
        <v>999</v>
      </c>
      <c r="I16" s="55">
        <v>999</v>
      </c>
      <c r="J16" s="55">
        <v>999</v>
      </c>
      <c r="K16" s="55">
        <v>999</v>
      </c>
      <c r="L16" s="55">
        <v>999</v>
      </c>
      <c r="M16" s="55">
        <v>999</v>
      </c>
      <c r="N16" s="55">
        <v>999</v>
      </c>
      <c r="O16" s="61">
        <v>999</v>
      </c>
      <c r="P16" s="61">
        <v>999</v>
      </c>
      <c r="Q16" s="55">
        <v>999</v>
      </c>
      <c r="R16" s="61">
        <v>999</v>
      </c>
      <c r="S16" s="55">
        <v>999</v>
      </c>
      <c r="T16" s="55">
        <v>999</v>
      </c>
      <c r="U16" s="55"/>
      <c r="V16" s="17">
        <f t="shared" si="0"/>
        <v>999</v>
      </c>
      <c r="W16" s="17">
        <f t="shared" si="1"/>
        <v>999</v>
      </c>
      <c r="X16" s="17">
        <f t="shared" si="3"/>
        <v>999</v>
      </c>
      <c r="Y16" s="17">
        <f t="shared" si="4"/>
        <v>999</v>
      </c>
      <c r="Z16" s="17"/>
      <c r="AA16" s="17">
        <f t="shared" si="5"/>
        <v>999</v>
      </c>
      <c r="AB16" s="17">
        <f t="shared" si="6"/>
        <v>999</v>
      </c>
      <c r="AC16" s="17">
        <f t="shared" si="15"/>
        <v>999</v>
      </c>
      <c r="AD16" s="17">
        <f t="shared" si="16"/>
        <v>999</v>
      </c>
      <c r="AE16" s="17">
        <f t="shared" si="7"/>
        <v>999</v>
      </c>
      <c r="AF16" s="17">
        <f t="shared" si="17"/>
        <v>999</v>
      </c>
      <c r="AG16" s="17">
        <f t="shared" si="18"/>
        <v>999</v>
      </c>
      <c r="AH16" s="17">
        <f t="shared" si="10"/>
        <v>999</v>
      </c>
      <c r="AI16" s="17">
        <f t="shared" si="11"/>
        <v>999</v>
      </c>
      <c r="AJ16" s="17">
        <f t="shared" si="12"/>
        <v>999</v>
      </c>
    </row>
    <row r="17" spans="1:36" s="3" customFormat="1" x14ac:dyDescent="0.15">
      <c r="B17" s="25">
        <f t="shared" si="13"/>
        <v>12</v>
      </c>
      <c r="C17" s="24">
        <f t="shared" si="19"/>
        <v>40345</v>
      </c>
      <c r="D17" s="15">
        <f t="shared" si="2"/>
        <v>6</v>
      </c>
      <c r="E17" s="15"/>
      <c r="F17" s="15">
        <v>200</v>
      </c>
      <c r="H17" s="55">
        <v>999</v>
      </c>
      <c r="I17" s="55">
        <v>999</v>
      </c>
      <c r="J17" s="55">
        <v>999</v>
      </c>
      <c r="K17" s="55">
        <v>999</v>
      </c>
      <c r="L17" s="55">
        <v>999</v>
      </c>
      <c r="M17" s="55">
        <v>999</v>
      </c>
      <c r="N17" s="55">
        <v>999</v>
      </c>
      <c r="O17" s="61">
        <v>999</v>
      </c>
      <c r="P17" s="61">
        <v>999</v>
      </c>
      <c r="Q17" s="55">
        <v>999</v>
      </c>
      <c r="R17" s="61">
        <v>999</v>
      </c>
      <c r="S17" s="55">
        <v>999</v>
      </c>
      <c r="T17" s="55">
        <v>999</v>
      </c>
      <c r="U17" s="55"/>
      <c r="V17" s="17">
        <f t="shared" si="0"/>
        <v>999</v>
      </c>
      <c r="W17" s="17">
        <f t="shared" si="1"/>
        <v>999</v>
      </c>
      <c r="X17" s="17">
        <f t="shared" si="3"/>
        <v>999</v>
      </c>
      <c r="Y17" s="17">
        <f t="shared" si="4"/>
        <v>999</v>
      </c>
      <c r="Z17" s="17"/>
      <c r="AA17" s="17">
        <f t="shared" si="5"/>
        <v>999</v>
      </c>
      <c r="AB17" s="17">
        <f t="shared" si="6"/>
        <v>999</v>
      </c>
      <c r="AC17" s="17">
        <f t="shared" si="15"/>
        <v>999</v>
      </c>
      <c r="AD17" s="17">
        <f t="shared" si="16"/>
        <v>999</v>
      </c>
      <c r="AE17" s="17">
        <f t="shared" si="7"/>
        <v>999</v>
      </c>
      <c r="AF17" s="17">
        <f t="shared" si="17"/>
        <v>999</v>
      </c>
      <c r="AG17" s="17">
        <f t="shared" si="18"/>
        <v>999</v>
      </c>
      <c r="AH17" s="17">
        <f t="shared" si="10"/>
        <v>999</v>
      </c>
      <c r="AI17" s="17">
        <f t="shared" si="11"/>
        <v>999</v>
      </c>
      <c r="AJ17" s="17">
        <f t="shared" si="12"/>
        <v>999</v>
      </c>
    </row>
    <row r="18" spans="1:36" s="3" customFormat="1" x14ac:dyDescent="0.15">
      <c r="B18" s="25">
        <f t="shared" si="13"/>
        <v>13</v>
      </c>
      <c r="C18" s="24">
        <f t="shared" si="19"/>
        <v>40351</v>
      </c>
      <c r="D18" s="15">
        <f t="shared" si="2"/>
        <v>6</v>
      </c>
      <c r="E18" s="15"/>
      <c r="F18" s="15">
        <v>200</v>
      </c>
      <c r="H18" s="55">
        <v>999</v>
      </c>
      <c r="I18" s="55">
        <v>999</v>
      </c>
      <c r="J18" s="55">
        <v>999</v>
      </c>
      <c r="K18" s="55">
        <v>999</v>
      </c>
      <c r="L18" s="55">
        <v>999</v>
      </c>
      <c r="M18" s="55">
        <v>999</v>
      </c>
      <c r="N18" s="55">
        <v>999</v>
      </c>
      <c r="O18" s="61">
        <v>999</v>
      </c>
      <c r="P18" s="61">
        <v>999</v>
      </c>
      <c r="Q18" s="55">
        <v>999</v>
      </c>
      <c r="R18" s="61">
        <v>999</v>
      </c>
      <c r="S18" s="55">
        <v>999</v>
      </c>
      <c r="T18" s="55">
        <v>999</v>
      </c>
      <c r="U18" s="55"/>
      <c r="V18" s="17">
        <f t="shared" si="0"/>
        <v>999</v>
      </c>
      <c r="W18" s="17">
        <f t="shared" si="1"/>
        <v>999</v>
      </c>
      <c r="X18" s="17">
        <f t="shared" si="3"/>
        <v>999</v>
      </c>
      <c r="Y18" s="17">
        <f t="shared" si="4"/>
        <v>999</v>
      </c>
      <c r="Z18" s="17"/>
      <c r="AA18" s="17">
        <f t="shared" si="5"/>
        <v>999</v>
      </c>
      <c r="AB18" s="17">
        <f t="shared" si="6"/>
        <v>999</v>
      </c>
      <c r="AC18" s="17">
        <f t="shared" si="15"/>
        <v>999</v>
      </c>
      <c r="AD18" s="17">
        <f t="shared" si="16"/>
        <v>999</v>
      </c>
      <c r="AE18" s="17">
        <f t="shared" si="7"/>
        <v>999</v>
      </c>
      <c r="AF18" s="17">
        <f t="shared" si="17"/>
        <v>999</v>
      </c>
      <c r="AG18" s="17">
        <f t="shared" si="18"/>
        <v>999</v>
      </c>
      <c r="AH18" s="17">
        <f t="shared" si="10"/>
        <v>999</v>
      </c>
      <c r="AI18" s="17">
        <f t="shared" si="11"/>
        <v>999</v>
      </c>
      <c r="AJ18" s="17">
        <f t="shared" si="12"/>
        <v>999</v>
      </c>
    </row>
    <row r="19" spans="1:36" s="3" customFormat="1" x14ac:dyDescent="0.15">
      <c r="B19" s="25">
        <f t="shared" si="13"/>
        <v>14</v>
      </c>
      <c r="C19" s="24">
        <f t="shared" si="19"/>
        <v>40357</v>
      </c>
      <c r="D19" s="15">
        <f t="shared" si="2"/>
        <v>6</v>
      </c>
      <c r="E19" s="15"/>
      <c r="F19" s="15">
        <v>200</v>
      </c>
      <c r="H19" s="55">
        <v>999</v>
      </c>
      <c r="I19" s="55">
        <v>999</v>
      </c>
      <c r="J19" s="55">
        <v>999</v>
      </c>
      <c r="K19" s="55">
        <v>999</v>
      </c>
      <c r="L19" s="55">
        <v>999</v>
      </c>
      <c r="M19" s="55">
        <v>999</v>
      </c>
      <c r="N19" s="55">
        <v>999</v>
      </c>
      <c r="O19" s="61">
        <v>999</v>
      </c>
      <c r="P19" s="61">
        <v>999</v>
      </c>
      <c r="Q19" s="55">
        <v>999</v>
      </c>
      <c r="R19" s="61">
        <v>999</v>
      </c>
      <c r="S19" s="55">
        <v>999</v>
      </c>
      <c r="T19" s="55">
        <v>999</v>
      </c>
      <c r="U19" s="55"/>
      <c r="V19" s="17">
        <f t="shared" si="0"/>
        <v>999</v>
      </c>
      <c r="W19" s="17">
        <f t="shared" si="1"/>
        <v>999</v>
      </c>
      <c r="X19" s="17">
        <f t="shared" si="3"/>
        <v>999</v>
      </c>
      <c r="Y19" s="17">
        <f t="shared" si="4"/>
        <v>999</v>
      </c>
      <c r="Z19" s="17"/>
      <c r="AA19" s="17">
        <f t="shared" si="5"/>
        <v>999</v>
      </c>
      <c r="AB19" s="17">
        <f t="shared" si="6"/>
        <v>999</v>
      </c>
      <c r="AC19" s="17">
        <f t="shared" si="15"/>
        <v>999</v>
      </c>
      <c r="AD19" s="17">
        <f t="shared" si="16"/>
        <v>999</v>
      </c>
      <c r="AE19" s="17">
        <f t="shared" si="7"/>
        <v>999</v>
      </c>
      <c r="AF19" s="17">
        <f t="shared" si="17"/>
        <v>999</v>
      </c>
      <c r="AG19" s="17">
        <f t="shared" si="18"/>
        <v>999</v>
      </c>
      <c r="AH19" s="17">
        <f t="shared" si="10"/>
        <v>999</v>
      </c>
      <c r="AI19" s="17">
        <f t="shared" si="11"/>
        <v>999</v>
      </c>
      <c r="AJ19" s="17">
        <f t="shared" si="12"/>
        <v>999</v>
      </c>
    </row>
    <row r="20" spans="1:36" s="3" customFormat="1" x14ac:dyDescent="0.15">
      <c r="B20" s="25">
        <f t="shared" si="13"/>
        <v>15</v>
      </c>
      <c r="C20" s="24">
        <f t="shared" si="19"/>
        <v>40363</v>
      </c>
      <c r="D20" s="15">
        <f t="shared" si="2"/>
        <v>6</v>
      </c>
      <c r="E20" s="15"/>
      <c r="F20" s="15">
        <v>200</v>
      </c>
      <c r="H20" s="55">
        <v>999</v>
      </c>
      <c r="I20" s="55">
        <v>999</v>
      </c>
      <c r="J20" s="55">
        <v>999</v>
      </c>
      <c r="K20" s="55">
        <v>999</v>
      </c>
      <c r="L20" s="55">
        <v>999</v>
      </c>
      <c r="M20" s="55">
        <v>999</v>
      </c>
      <c r="N20" s="55">
        <v>999</v>
      </c>
      <c r="O20" s="61">
        <v>999</v>
      </c>
      <c r="P20" s="61">
        <v>999</v>
      </c>
      <c r="Q20" s="55">
        <v>999</v>
      </c>
      <c r="R20" s="61">
        <v>999</v>
      </c>
      <c r="S20" s="55">
        <v>999</v>
      </c>
      <c r="T20" s="55">
        <v>999</v>
      </c>
      <c r="U20" s="55"/>
      <c r="V20" s="17">
        <f t="shared" si="0"/>
        <v>999</v>
      </c>
      <c r="W20" s="17">
        <f t="shared" si="1"/>
        <v>999</v>
      </c>
      <c r="X20" s="17">
        <f t="shared" si="3"/>
        <v>999</v>
      </c>
      <c r="Y20" s="17">
        <f t="shared" si="4"/>
        <v>999</v>
      </c>
      <c r="Z20" s="17"/>
      <c r="AA20" s="17">
        <f t="shared" si="5"/>
        <v>999</v>
      </c>
      <c r="AB20" s="17">
        <f t="shared" si="6"/>
        <v>999</v>
      </c>
      <c r="AC20" s="17">
        <f t="shared" si="15"/>
        <v>999</v>
      </c>
      <c r="AD20" s="17">
        <f t="shared" si="16"/>
        <v>999</v>
      </c>
      <c r="AE20" s="17">
        <f t="shared" si="7"/>
        <v>999</v>
      </c>
      <c r="AF20" s="17">
        <f t="shared" si="17"/>
        <v>999</v>
      </c>
      <c r="AG20" s="17">
        <f t="shared" si="18"/>
        <v>999</v>
      </c>
      <c r="AH20" s="17">
        <f t="shared" si="10"/>
        <v>999</v>
      </c>
      <c r="AI20" s="17">
        <f t="shared" si="11"/>
        <v>999</v>
      </c>
      <c r="AJ20" s="17">
        <f t="shared" si="12"/>
        <v>999</v>
      </c>
    </row>
    <row r="21" spans="1:36" s="3" customFormat="1" x14ac:dyDescent="0.15">
      <c r="B21" s="25">
        <f t="shared" si="13"/>
        <v>16</v>
      </c>
      <c r="C21" s="24">
        <f t="shared" si="19"/>
        <v>40369</v>
      </c>
      <c r="D21" s="15">
        <f t="shared" si="2"/>
        <v>6</v>
      </c>
      <c r="E21" s="15"/>
      <c r="F21" s="15">
        <v>200</v>
      </c>
      <c r="H21" s="55">
        <v>999</v>
      </c>
      <c r="I21" s="55">
        <v>999</v>
      </c>
      <c r="J21" s="55">
        <v>999</v>
      </c>
      <c r="K21" s="55">
        <v>999</v>
      </c>
      <c r="L21" s="55">
        <v>999</v>
      </c>
      <c r="M21" s="55">
        <v>999</v>
      </c>
      <c r="N21" s="55">
        <v>999</v>
      </c>
      <c r="O21" s="61">
        <v>999</v>
      </c>
      <c r="P21" s="61">
        <v>999</v>
      </c>
      <c r="Q21" s="55">
        <v>999</v>
      </c>
      <c r="R21" s="61">
        <v>999</v>
      </c>
      <c r="S21" s="55">
        <v>999</v>
      </c>
      <c r="T21" s="55">
        <v>999</v>
      </c>
      <c r="U21" s="55"/>
      <c r="V21" s="17">
        <f t="shared" si="0"/>
        <v>999</v>
      </c>
      <c r="W21" s="17">
        <f t="shared" si="1"/>
        <v>999</v>
      </c>
      <c r="X21" s="17">
        <f t="shared" si="3"/>
        <v>999</v>
      </c>
      <c r="Y21" s="17">
        <f t="shared" si="4"/>
        <v>999</v>
      </c>
      <c r="Z21" s="17"/>
      <c r="AA21" s="17">
        <f t="shared" si="5"/>
        <v>999</v>
      </c>
      <c r="AB21" s="17">
        <f t="shared" si="6"/>
        <v>999</v>
      </c>
      <c r="AC21" s="17">
        <f t="shared" si="15"/>
        <v>999</v>
      </c>
      <c r="AD21" s="17">
        <f t="shared" si="16"/>
        <v>999</v>
      </c>
      <c r="AE21" s="17">
        <f t="shared" si="7"/>
        <v>999</v>
      </c>
      <c r="AF21" s="17">
        <f t="shared" si="17"/>
        <v>999</v>
      </c>
      <c r="AG21" s="17">
        <f t="shared" si="18"/>
        <v>999</v>
      </c>
      <c r="AH21" s="17">
        <f t="shared" si="10"/>
        <v>999</v>
      </c>
      <c r="AI21" s="17">
        <f t="shared" si="11"/>
        <v>999</v>
      </c>
      <c r="AJ21" s="17">
        <f t="shared" si="12"/>
        <v>999</v>
      </c>
    </row>
    <row r="22" spans="1:36" s="3" customFormat="1" x14ac:dyDescent="0.15">
      <c r="B22" s="25">
        <f t="shared" si="13"/>
        <v>17</v>
      </c>
      <c r="C22" s="24">
        <f t="shared" si="19"/>
        <v>40375</v>
      </c>
      <c r="D22" s="15">
        <f t="shared" si="2"/>
        <v>6</v>
      </c>
      <c r="E22" s="15"/>
      <c r="F22" s="15">
        <v>200</v>
      </c>
      <c r="H22" s="55">
        <v>999</v>
      </c>
      <c r="I22" s="55">
        <v>999</v>
      </c>
      <c r="J22" s="55">
        <v>999</v>
      </c>
      <c r="K22" s="55">
        <v>999</v>
      </c>
      <c r="L22" s="55">
        <v>999</v>
      </c>
      <c r="M22" s="55">
        <v>999</v>
      </c>
      <c r="N22" s="55">
        <v>999</v>
      </c>
      <c r="O22" s="61">
        <v>999</v>
      </c>
      <c r="P22" s="61">
        <v>999</v>
      </c>
      <c r="Q22" s="55">
        <v>999</v>
      </c>
      <c r="R22" s="61">
        <v>999</v>
      </c>
      <c r="S22" s="55">
        <v>999</v>
      </c>
      <c r="T22" s="55">
        <v>999</v>
      </c>
      <c r="U22" s="55"/>
      <c r="V22" s="17">
        <f t="shared" si="0"/>
        <v>999</v>
      </c>
      <c r="W22" s="17">
        <f t="shared" si="1"/>
        <v>999</v>
      </c>
      <c r="X22" s="17">
        <f t="shared" si="3"/>
        <v>999</v>
      </c>
      <c r="Y22" s="17">
        <f t="shared" si="4"/>
        <v>999</v>
      </c>
      <c r="Z22" s="17"/>
      <c r="AA22" s="17">
        <f t="shared" si="5"/>
        <v>999</v>
      </c>
      <c r="AB22" s="17">
        <f t="shared" si="6"/>
        <v>999</v>
      </c>
      <c r="AC22" s="17">
        <f t="shared" si="15"/>
        <v>999</v>
      </c>
      <c r="AD22" s="17">
        <f t="shared" si="16"/>
        <v>999</v>
      </c>
      <c r="AE22" s="17">
        <f t="shared" si="7"/>
        <v>999</v>
      </c>
      <c r="AF22" s="17">
        <f t="shared" si="17"/>
        <v>999</v>
      </c>
      <c r="AG22" s="17">
        <f t="shared" si="18"/>
        <v>999</v>
      </c>
      <c r="AH22" s="17">
        <f t="shared" si="10"/>
        <v>999</v>
      </c>
      <c r="AI22" s="17">
        <f t="shared" si="11"/>
        <v>999</v>
      </c>
      <c r="AJ22" s="17">
        <f t="shared" si="12"/>
        <v>999</v>
      </c>
    </row>
    <row r="23" spans="1:36" s="3" customFormat="1" x14ac:dyDescent="0.15">
      <c r="B23" s="25">
        <f t="shared" si="13"/>
        <v>18</v>
      </c>
      <c r="C23" s="24">
        <f t="shared" si="19"/>
        <v>40381</v>
      </c>
      <c r="D23" s="15">
        <f t="shared" si="2"/>
        <v>6</v>
      </c>
      <c r="E23" s="15"/>
      <c r="F23" s="15">
        <v>200</v>
      </c>
      <c r="H23" s="55">
        <v>999</v>
      </c>
      <c r="I23" s="55">
        <v>999</v>
      </c>
      <c r="J23" s="55">
        <v>999</v>
      </c>
      <c r="K23" s="55">
        <v>999</v>
      </c>
      <c r="L23" s="55">
        <v>999</v>
      </c>
      <c r="M23" s="55">
        <v>999</v>
      </c>
      <c r="N23" s="55">
        <v>999</v>
      </c>
      <c r="O23" s="61">
        <v>999</v>
      </c>
      <c r="P23" s="61">
        <v>999</v>
      </c>
      <c r="Q23" s="55">
        <v>999</v>
      </c>
      <c r="R23" s="61">
        <v>999</v>
      </c>
      <c r="S23" s="55">
        <v>999</v>
      </c>
      <c r="T23" s="55">
        <v>999</v>
      </c>
      <c r="U23" s="55"/>
      <c r="V23" s="17">
        <f t="shared" si="0"/>
        <v>999</v>
      </c>
      <c r="W23" s="17">
        <f t="shared" si="1"/>
        <v>999</v>
      </c>
      <c r="X23" s="17">
        <f t="shared" si="3"/>
        <v>999</v>
      </c>
      <c r="Y23" s="17">
        <f t="shared" si="4"/>
        <v>999</v>
      </c>
      <c r="Z23" s="17"/>
      <c r="AA23" s="17">
        <f t="shared" si="5"/>
        <v>999</v>
      </c>
      <c r="AB23" s="17">
        <f t="shared" si="6"/>
        <v>999</v>
      </c>
      <c r="AC23" s="17">
        <f t="shared" si="15"/>
        <v>999</v>
      </c>
      <c r="AD23" s="17">
        <f t="shared" si="16"/>
        <v>999</v>
      </c>
      <c r="AE23" s="17">
        <f t="shared" si="7"/>
        <v>999</v>
      </c>
      <c r="AF23" s="17">
        <f t="shared" si="17"/>
        <v>999</v>
      </c>
      <c r="AG23" s="17">
        <f t="shared" si="18"/>
        <v>999</v>
      </c>
      <c r="AH23" s="17">
        <f t="shared" si="10"/>
        <v>999</v>
      </c>
      <c r="AI23" s="17">
        <f t="shared" si="11"/>
        <v>999</v>
      </c>
      <c r="AJ23" s="17">
        <f t="shared" si="12"/>
        <v>999</v>
      </c>
    </row>
    <row r="24" spans="1:36" s="3" customFormat="1" x14ac:dyDescent="0.15">
      <c r="B24" s="25">
        <f t="shared" si="13"/>
        <v>19</v>
      </c>
      <c r="C24" s="24">
        <f>+C23+6</f>
        <v>40387</v>
      </c>
      <c r="D24" s="15">
        <f t="shared" si="2"/>
        <v>12</v>
      </c>
      <c r="E24" s="15"/>
      <c r="F24" s="15">
        <v>200</v>
      </c>
      <c r="H24" s="55">
        <v>999</v>
      </c>
      <c r="I24" s="55">
        <v>999</v>
      </c>
      <c r="J24" s="55">
        <v>999</v>
      </c>
      <c r="K24" s="55">
        <v>999</v>
      </c>
      <c r="L24" s="55">
        <v>999</v>
      </c>
      <c r="M24" s="55">
        <v>999</v>
      </c>
      <c r="N24" s="55">
        <v>999</v>
      </c>
      <c r="O24" s="61">
        <v>999</v>
      </c>
      <c r="P24" s="61">
        <v>999</v>
      </c>
      <c r="Q24" s="55">
        <v>999</v>
      </c>
      <c r="R24" s="61">
        <v>999</v>
      </c>
      <c r="S24" s="55">
        <v>999</v>
      </c>
      <c r="T24" s="55">
        <v>999</v>
      </c>
      <c r="U24" s="55"/>
      <c r="V24" s="17">
        <f t="shared" si="0"/>
        <v>999</v>
      </c>
      <c r="W24" s="17">
        <f t="shared" si="1"/>
        <v>999</v>
      </c>
      <c r="X24" s="17">
        <f t="shared" si="3"/>
        <v>999</v>
      </c>
      <c r="Y24" s="17">
        <f t="shared" si="4"/>
        <v>999</v>
      </c>
      <c r="Z24" s="17"/>
      <c r="AA24" s="17">
        <f t="shared" si="5"/>
        <v>999</v>
      </c>
      <c r="AB24" s="17">
        <f t="shared" si="6"/>
        <v>999</v>
      </c>
      <c r="AC24" s="17">
        <f t="shared" si="15"/>
        <v>999</v>
      </c>
      <c r="AD24" s="17">
        <f t="shared" si="16"/>
        <v>999</v>
      </c>
      <c r="AE24" s="17">
        <f t="shared" si="7"/>
        <v>999</v>
      </c>
      <c r="AF24" s="17">
        <f t="shared" si="17"/>
        <v>999</v>
      </c>
      <c r="AG24" s="17">
        <f t="shared" si="18"/>
        <v>999</v>
      </c>
      <c r="AH24" s="17">
        <f t="shared" si="10"/>
        <v>999</v>
      </c>
      <c r="AI24" s="17">
        <f t="shared" si="11"/>
        <v>999</v>
      </c>
      <c r="AJ24" s="17">
        <f t="shared" si="12"/>
        <v>999</v>
      </c>
    </row>
    <row r="25" spans="1:36" s="3" customFormat="1" x14ac:dyDescent="0.15">
      <c r="B25" s="25">
        <f t="shared" si="13"/>
        <v>20</v>
      </c>
      <c r="C25" s="24">
        <f t="shared" ref="C25:C30" si="20">+C24+12</f>
        <v>40399</v>
      </c>
      <c r="D25" s="15">
        <f t="shared" si="2"/>
        <v>12</v>
      </c>
      <c r="E25" s="15"/>
      <c r="F25" s="15">
        <v>200</v>
      </c>
      <c r="H25" s="55">
        <v>999</v>
      </c>
      <c r="I25" s="55">
        <v>999</v>
      </c>
      <c r="J25" s="55">
        <v>999</v>
      </c>
      <c r="K25" s="55">
        <v>999</v>
      </c>
      <c r="L25" s="55">
        <v>999</v>
      </c>
      <c r="M25" s="55">
        <v>999</v>
      </c>
      <c r="N25" s="55">
        <v>999</v>
      </c>
      <c r="O25" s="61">
        <v>999</v>
      </c>
      <c r="P25" s="61">
        <v>999</v>
      </c>
      <c r="Q25" s="55">
        <v>999</v>
      </c>
      <c r="R25" s="61">
        <v>999</v>
      </c>
      <c r="S25" s="55">
        <v>999</v>
      </c>
      <c r="T25" s="55">
        <v>999</v>
      </c>
      <c r="U25" s="55"/>
      <c r="V25" s="17">
        <f t="shared" si="0"/>
        <v>999</v>
      </c>
      <c r="W25" s="17">
        <f t="shared" si="1"/>
        <v>999</v>
      </c>
      <c r="X25" s="17">
        <f t="shared" si="3"/>
        <v>999</v>
      </c>
      <c r="Y25" s="17">
        <f t="shared" si="4"/>
        <v>999</v>
      </c>
      <c r="Z25" s="17"/>
      <c r="AA25" s="17">
        <f t="shared" si="5"/>
        <v>999</v>
      </c>
      <c r="AB25" s="17">
        <f t="shared" si="6"/>
        <v>999</v>
      </c>
      <c r="AC25" s="17">
        <f t="shared" si="15"/>
        <v>999</v>
      </c>
      <c r="AD25" s="17">
        <f t="shared" si="16"/>
        <v>999</v>
      </c>
      <c r="AE25" s="17">
        <f t="shared" si="7"/>
        <v>999</v>
      </c>
      <c r="AF25" s="17">
        <f t="shared" si="17"/>
        <v>999</v>
      </c>
      <c r="AG25" s="17">
        <f t="shared" si="18"/>
        <v>999</v>
      </c>
      <c r="AH25" s="17">
        <f t="shared" si="10"/>
        <v>999</v>
      </c>
      <c r="AI25" s="17">
        <f t="shared" si="11"/>
        <v>999</v>
      </c>
      <c r="AJ25" s="17">
        <f t="shared" si="12"/>
        <v>999</v>
      </c>
    </row>
    <row r="26" spans="1:36" s="3" customFormat="1" x14ac:dyDescent="0.15">
      <c r="B26" s="25">
        <f t="shared" si="13"/>
        <v>21</v>
      </c>
      <c r="C26" s="24">
        <f t="shared" si="20"/>
        <v>40411</v>
      </c>
      <c r="D26" s="15">
        <f t="shared" si="2"/>
        <v>12</v>
      </c>
      <c r="E26" s="15"/>
      <c r="F26" s="15">
        <v>200</v>
      </c>
      <c r="H26" s="54">
        <v>260.44444444444446</v>
      </c>
      <c r="I26" s="54">
        <v>23.319148824095798</v>
      </c>
      <c r="J26" s="54">
        <v>3.2387669879260343</v>
      </c>
      <c r="K26" s="54">
        <v>2.6305012277225632</v>
      </c>
      <c r="L26" s="54">
        <v>2.9387234074790703E-2</v>
      </c>
      <c r="M26" s="54">
        <v>7.7063054345281481</v>
      </c>
      <c r="N26" s="54">
        <v>11.036810039910016</v>
      </c>
      <c r="O26" s="40">
        <v>1.9668536600221101E-3</v>
      </c>
      <c r="P26" s="40">
        <v>7.7086268114819317E-4</v>
      </c>
      <c r="Q26" s="55">
        <v>999</v>
      </c>
      <c r="R26" s="40">
        <v>1.9181190010670351E-2</v>
      </c>
      <c r="S26" s="54">
        <v>0.62486367931204401</v>
      </c>
      <c r="T26" s="55">
        <v>999</v>
      </c>
      <c r="U26" s="55"/>
      <c r="V26" s="17">
        <f t="shared" si="0"/>
        <v>60.733427604089506</v>
      </c>
      <c r="W26" s="17">
        <f t="shared" si="1"/>
        <v>47.541327371514939</v>
      </c>
      <c r="X26" s="17">
        <f t="shared" si="3"/>
        <v>71.766224708926174</v>
      </c>
      <c r="Y26" s="17">
        <f t="shared" si="4"/>
        <v>0.95671773154596407</v>
      </c>
      <c r="Z26" s="17"/>
      <c r="AA26" s="17">
        <f t="shared" si="5"/>
        <v>66.626139497416574</v>
      </c>
      <c r="AB26" s="17">
        <f t="shared" si="6"/>
        <v>18.253922625581673</v>
      </c>
      <c r="AC26" s="17">
        <f t="shared" si="15"/>
        <v>26.989724899383617</v>
      </c>
      <c r="AD26" s="17">
        <f t="shared" si="16"/>
        <v>27.555291057181552</v>
      </c>
      <c r="AE26" s="17">
        <f t="shared" si="7"/>
        <v>0.36734042593488381</v>
      </c>
      <c r="AF26" s="17">
        <f t="shared" si="17"/>
        <v>112.23712744831676</v>
      </c>
      <c r="AG26" s="17">
        <f t="shared" si="18"/>
        <v>112.80269360611469</v>
      </c>
      <c r="AH26" s="17">
        <f t="shared" si="10"/>
        <v>0.98578437365507532</v>
      </c>
      <c r="AI26" s="17">
        <f t="shared" si="11"/>
        <v>7.2000081855312379</v>
      </c>
      <c r="AJ26" s="17">
        <f t="shared" si="12"/>
        <v>10.342391534128234</v>
      </c>
    </row>
    <row r="27" spans="1:36" s="3" customFormat="1" x14ac:dyDescent="0.15">
      <c r="B27" s="25">
        <f t="shared" si="13"/>
        <v>22</v>
      </c>
      <c r="C27" s="24">
        <f t="shared" si="20"/>
        <v>40423</v>
      </c>
      <c r="D27" s="15">
        <f t="shared" si="2"/>
        <v>12</v>
      </c>
      <c r="E27" s="15"/>
      <c r="F27" s="15">
        <v>200</v>
      </c>
      <c r="H27" s="54">
        <v>64.500000000000014</v>
      </c>
      <c r="I27" s="54">
        <v>39.13812752511808</v>
      </c>
      <c r="J27" s="54">
        <v>1.3976504807507055</v>
      </c>
      <c r="K27" s="54">
        <v>4.2419183843654773</v>
      </c>
      <c r="L27" s="54">
        <v>6.3925535598691199E-2</v>
      </c>
      <c r="M27" s="54">
        <v>6.5122652362056757</v>
      </c>
      <c r="N27" s="54">
        <v>4.733451022706423</v>
      </c>
      <c r="O27" s="40">
        <v>4.1594872280560462E-3</v>
      </c>
      <c r="P27" s="40">
        <v>1.7523456345292768E-3</v>
      </c>
      <c r="Q27" s="54">
        <v>1.2610760648713012E-2</v>
      </c>
      <c r="R27" s="40">
        <v>2.7877656199980269E-2</v>
      </c>
      <c r="S27" s="54">
        <v>1.1083867504001674</v>
      </c>
      <c r="T27" s="55">
        <v>999</v>
      </c>
      <c r="U27" s="55"/>
      <c r="V27" s="17">
        <f t="shared" si="0"/>
        <v>25.244092253701165</v>
      </c>
      <c r="W27" s="17">
        <f t="shared" si="1"/>
        <v>9.7425545721012234</v>
      </c>
      <c r="X27" s="17">
        <f t="shared" si="3"/>
        <v>7.5811498110376627</v>
      </c>
      <c r="Y27" s="17">
        <f t="shared" si="4"/>
        <v>0.51539963076444795</v>
      </c>
      <c r="Z27" s="17"/>
      <c r="AA27" s="17">
        <f t="shared" si="5"/>
        <v>111.82322150033738</v>
      </c>
      <c r="AB27" s="17">
        <f t="shared" si="6"/>
        <v>15.104735770699564</v>
      </c>
      <c r="AC27" s="17">
        <f t="shared" si="15"/>
        <v>11.647087339589213</v>
      </c>
      <c r="AD27" s="17">
        <f t="shared" si="16"/>
        <v>11.753720637267694</v>
      </c>
      <c r="AE27" s="17">
        <f t="shared" si="7"/>
        <v>0.79906919498363993</v>
      </c>
      <c r="AF27" s="17">
        <f t="shared" si="17"/>
        <v>139.3741138056098</v>
      </c>
      <c r="AG27" s="17">
        <f t="shared" si="18"/>
        <v>139.48074710328828</v>
      </c>
      <c r="AH27" s="17">
        <f t="shared" si="10"/>
        <v>1.9123549101376272</v>
      </c>
      <c r="AI27" s="17">
        <f t="shared" si="11"/>
        <v>28.002800459880515</v>
      </c>
      <c r="AJ27" s="17">
        <f t="shared" si="12"/>
        <v>10.764268578952068</v>
      </c>
    </row>
    <row r="28" spans="1:36" s="3" customFormat="1" x14ac:dyDescent="0.15">
      <c r="B28" s="25">
        <f t="shared" si="13"/>
        <v>23</v>
      </c>
      <c r="C28" s="24">
        <f t="shared" si="20"/>
        <v>40435</v>
      </c>
      <c r="D28" s="15">
        <f t="shared" si="2"/>
        <v>12</v>
      </c>
      <c r="E28" s="15"/>
      <c r="F28" s="15">
        <v>200</v>
      </c>
      <c r="H28" s="54">
        <v>31.537037037037038</v>
      </c>
      <c r="I28" s="55">
        <v>999</v>
      </c>
      <c r="J28" s="55">
        <v>999</v>
      </c>
      <c r="K28" s="55">
        <v>999</v>
      </c>
      <c r="L28" s="54">
        <v>3.214452646420881E-2</v>
      </c>
      <c r="M28" s="54">
        <v>13.912230534591636</v>
      </c>
      <c r="N28" s="54">
        <v>7.792954068910972</v>
      </c>
      <c r="O28" s="40">
        <v>2.1143104263393921E-3</v>
      </c>
      <c r="P28" s="40">
        <v>8.4693236499645125E-4</v>
      </c>
      <c r="Q28" s="54">
        <v>3.0533813043270092E-2</v>
      </c>
      <c r="R28" s="40">
        <v>2.8333998042708752E-2</v>
      </c>
      <c r="S28" s="54">
        <v>0.52869236024841471</v>
      </c>
      <c r="T28" s="55">
        <v>999</v>
      </c>
      <c r="U28" s="55"/>
      <c r="V28" s="17">
        <f t="shared" si="0"/>
        <v>999</v>
      </c>
      <c r="W28" s="17">
        <f t="shared" si="1"/>
        <v>10.446804675868943</v>
      </c>
      <c r="X28" s="17">
        <f t="shared" si="3"/>
        <v>6.1314952384588475</v>
      </c>
      <c r="Y28" s="17">
        <f t="shared" si="4"/>
        <v>0.12671789020497132</v>
      </c>
      <c r="Z28" s="17"/>
      <c r="AA28" s="17">
        <f t="shared" si="5"/>
        <v>999</v>
      </c>
      <c r="AB28" s="17">
        <f t="shared" si="6"/>
        <v>33.125511009801698</v>
      </c>
      <c r="AC28" s="17">
        <f t="shared" si="15"/>
        <v>999</v>
      </c>
      <c r="AD28" s="17">
        <f t="shared" si="16"/>
        <v>19.442204514197169</v>
      </c>
      <c r="AE28" s="17">
        <f t="shared" si="7"/>
        <v>0.40180658080261011</v>
      </c>
      <c r="AF28" s="17">
        <f t="shared" si="17"/>
        <v>999</v>
      </c>
      <c r="AG28" s="17">
        <f t="shared" si="18"/>
        <v>999</v>
      </c>
      <c r="AH28" s="17">
        <f t="shared" si="10"/>
        <v>2.5354077083780124</v>
      </c>
      <c r="AI28" s="17">
        <f t="shared" si="11"/>
        <v>999</v>
      </c>
      <c r="AJ28" s="17">
        <f t="shared" si="12"/>
        <v>999</v>
      </c>
    </row>
    <row r="29" spans="1:36" s="3" customFormat="1" x14ac:dyDescent="0.15">
      <c r="B29" s="25">
        <f t="shared" si="13"/>
        <v>24</v>
      </c>
      <c r="C29" s="24">
        <f t="shared" si="20"/>
        <v>40447</v>
      </c>
      <c r="D29" s="15">
        <f t="shared" si="2"/>
        <v>12</v>
      </c>
      <c r="E29" s="15"/>
      <c r="F29" s="15">
        <v>200</v>
      </c>
      <c r="H29" s="54">
        <v>6.7345679012345672</v>
      </c>
      <c r="I29" s="55">
        <v>999</v>
      </c>
      <c r="J29" s="55">
        <v>999</v>
      </c>
      <c r="K29" s="55">
        <v>999</v>
      </c>
      <c r="L29" s="54">
        <v>4.0227564805320019E-2</v>
      </c>
      <c r="M29" s="54">
        <v>5.6883145658167544</v>
      </c>
      <c r="N29" s="54">
        <v>20.155361029837849</v>
      </c>
      <c r="O29" s="40">
        <v>3.5375593204758967E-3</v>
      </c>
      <c r="P29" s="40">
        <v>3.2913895112960355E-3</v>
      </c>
      <c r="Q29" s="54">
        <v>2.5258046805295448E-2</v>
      </c>
      <c r="R29" s="40">
        <v>1.2455807053314082E-2</v>
      </c>
      <c r="S29" s="54">
        <v>0.40644488779233129</v>
      </c>
      <c r="T29" s="55">
        <v>999</v>
      </c>
      <c r="U29" s="55"/>
      <c r="V29" s="17">
        <f t="shared" si="0"/>
        <v>999</v>
      </c>
      <c r="W29" s="17">
        <f t="shared" si="1"/>
        <v>0.89716345140046994</v>
      </c>
      <c r="X29" s="17">
        <f t="shared" si="3"/>
        <v>3.3900547448999672</v>
      </c>
      <c r="Y29" s="17">
        <f t="shared" si="4"/>
        <v>3.3864408335342697E-2</v>
      </c>
      <c r="Z29" s="17"/>
      <c r="AA29" s="17">
        <f t="shared" si="5"/>
        <v>999</v>
      </c>
      <c r="AB29" s="17">
        <f t="shared" si="6"/>
        <v>13.321767106038143</v>
      </c>
      <c r="AC29" s="17">
        <f t="shared" si="15"/>
        <v>999</v>
      </c>
      <c r="AD29" s="17">
        <f t="shared" si="16"/>
        <v>50.338118118587971</v>
      </c>
      <c r="AE29" s="17">
        <f t="shared" si="7"/>
        <v>0.50284456006650025</v>
      </c>
      <c r="AF29" s="17">
        <f t="shared" si="17"/>
        <v>999</v>
      </c>
      <c r="AG29" s="17">
        <f t="shared" si="18"/>
        <v>999</v>
      </c>
      <c r="AH29" s="17">
        <f t="shared" si="10"/>
        <v>0.3938180236854914</v>
      </c>
      <c r="AI29" s="17">
        <f t="shared" si="11"/>
        <v>999</v>
      </c>
      <c r="AJ29" s="17">
        <f t="shared" si="12"/>
        <v>999</v>
      </c>
    </row>
    <row r="30" spans="1:36" s="3" customFormat="1" x14ac:dyDescent="0.15">
      <c r="B30" s="25">
        <f t="shared" si="13"/>
        <v>25</v>
      </c>
      <c r="C30" s="24">
        <f t="shared" si="20"/>
        <v>40459</v>
      </c>
      <c r="D30" s="15">
        <v>12</v>
      </c>
      <c r="E30" s="15"/>
      <c r="F30" s="15">
        <v>200</v>
      </c>
      <c r="H30" s="54">
        <v>0.96604938271604957</v>
      </c>
      <c r="I30" s="55">
        <v>999</v>
      </c>
      <c r="J30" s="55">
        <v>999</v>
      </c>
      <c r="K30" s="55">
        <v>999</v>
      </c>
      <c r="L30" s="54">
        <v>2.466335184229666E-2</v>
      </c>
      <c r="M30" s="54">
        <v>4.0468061981204411</v>
      </c>
      <c r="N30" s="54">
        <v>12.530373713171349</v>
      </c>
      <c r="O30" s="40">
        <v>5.2003515646079114E-3</v>
      </c>
      <c r="P30" s="40">
        <v>7.7379825416358516E-4</v>
      </c>
      <c r="Q30" s="55">
        <v>999</v>
      </c>
      <c r="R30" s="61">
        <v>999</v>
      </c>
      <c r="S30" s="54">
        <v>0.36594846976899476</v>
      </c>
      <c r="T30" s="55">
        <v>999</v>
      </c>
      <c r="U30" s="55"/>
      <c r="V30" s="17">
        <f t="shared" si="0"/>
        <v>999</v>
      </c>
      <c r="W30" s="17">
        <f t="shared" si="1"/>
        <v>9.187031173322914E-2</v>
      </c>
      <c r="X30" s="17">
        <f t="shared" si="3"/>
        <v>0.30232616957247799</v>
      </c>
      <c r="Y30" s="17">
        <f t="shared" si="4"/>
        <v>2.9782519778699295E-3</v>
      </c>
      <c r="Z30" s="17"/>
      <c r="AA30" s="17">
        <f t="shared" si="5"/>
        <v>999</v>
      </c>
      <c r="AB30" s="17">
        <f t="shared" si="6"/>
        <v>9.5098980835674887</v>
      </c>
      <c r="AC30" s="17">
        <f t="shared" si="15"/>
        <v>999</v>
      </c>
      <c r="AD30" s="17">
        <f t="shared" si="16"/>
        <v>31.2951050931255</v>
      </c>
      <c r="AE30" s="17">
        <f t="shared" si="7"/>
        <v>0.30829189802870821</v>
      </c>
      <c r="AF30" s="17">
        <f t="shared" si="17"/>
        <v>999</v>
      </c>
      <c r="AG30" s="17">
        <f t="shared" si="18"/>
        <v>999</v>
      </c>
      <c r="AH30" s="17">
        <f t="shared" si="10"/>
        <v>0.45219960152926436</v>
      </c>
      <c r="AI30" s="17">
        <f t="shared" si="11"/>
        <v>999</v>
      </c>
      <c r="AJ30" s="17">
        <f t="shared" si="12"/>
        <v>999</v>
      </c>
    </row>
    <row r="31" spans="1:36" s="21" customFormat="1" x14ac:dyDescent="0.15">
      <c r="A31" s="20" t="s">
        <v>51</v>
      </c>
      <c r="D31" s="22"/>
      <c r="E31" s="22"/>
      <c r="F31" s="21" t="s">
        <v>52</v>
      </c>
      <c r="H31" s="56"/>
      <c r="I31" s="56"/>
      <c r="J31" s="56"/>
      <c r="K31" s="56"/>
      <c r="L31" s="56"/>
      <c r="M31" s="56"/>
      <c r="N31" s="56"/>
      <c r="O31" s="44"/>
      <c r="P31" s="44"/>
      <c r="Q31" s="56"/>
      <c r="R31" s="44"/>
      <c r="S31" s="56"/>
      <c r="T31" s="56"/>
      <c r="U31" s="56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</row>
    <row r="32" spans="1:36" s="3" customFormat="1" x14ac:dyDescent="0.15">
      <c r="D32" s="4"/>
      <c r="E32" s="4"/>
      <c r="F32" s="4"/>
      <c r="H32" s="54"/>
      <c r="I32" s="54"/>
      <c r="J32" s="54"/>
      <c r="K32" s="54"/>
      <c r="L32" s="54"/>
      <c r="M32" s="54"/>
      <c r="N32" s="54"/>
      <c r="O32" s="40"/>
      <c r="P32" s="40"/>
      <c r="Q32" s="54"/>
      <c r="R32" s="40"/>
      <c r="S32" s="54"/>
      <c r="T32" s="54"/>
      <c r="U32" s="54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36" s="8" customFormat="1" x14ac:dyDescent="0.15">
      <c r="A33" s="7" t="s">
        <v>53</v>
      </c>
      <c r="D33" s="9"/>
      <c r="E33" s="9"/>
      <c r="F33" s="8" t="s">
        <v>54</v>
      </c>
      <c r="H33" s="41"/>
      <c r="I33" s="41"/>
      <c r="J33" s="41"/>
      <c r="K33" s="41"/>
      <c r="L33" s="41"/>
      <c r="M33" s="41"/>
      <c r="N33" s="41"/>
      <c r="O33" s="42"/>
      <c r="P33" s="42"/>
      <c r="Q33" s="41"/>
      <c r="R33" s="42"/>
      <c r="S33" s="41"/>
      <c r="T33" s="41"/>
      <c r="U33" s="41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 s="13" customFormat="1" x14ac:dyDescent="0.15">
      <c r="A34" s="3"/>
      <c r="B34" s="13">
        <v>1</v>
      </c>
      <c r="C34" s="14">
        <v>40231</v>
      </c>
      <c r="D34" s="15">
        <f>+C35-C34</f>
        <v>12</v>
      </c>
      <c r="E34" s="15"/>
      <c r="F34" s="15">
        <v>500</v>
      </c>
      <c r="G34" s="3"/>
      <c r="H34" s="54">
        <v>32.879629629629626</v>
      </c>
      <c r="I34" s="58">
        <v>7.6313629462078083</v>
      </c>
      <c r="J34" s="58">
        <v>2.7385053997835058</v>
      </c>
      <c r="K34" s="58">
        <v>1.2278962105844904</v>
      </c>
      <c r="L34" s="58">
        <v>0.24076869529835995</v>
      </c>
      <c r="M34" s="58">
        <v>23.472273649889029</v>
      </c>
      <c r="N34" s="58">
        <v>9.4004294251218035</v>
      </c>
      <c r="O34" s="43">
        <v>2.3865905915002365E-2</v>
      </c>
      <c r="P34" s="43">
        <v>9.5260440623672043E-3</v>
      </c>
      <c r="Q34" s="58">
        <v>0.28477982939302177</v>
      </c>
      <c r="R34" s="43">
        <v>0.17532090775108711</v>
      </c>
      <c r="S34" s="58">
        <v>0.31619065378862837</v>
      </c>
      <c r="T34" s="55">
        <v>999</v>
      </c>
      <c r="U34" s="55"/>
      <c r="V34" s="17">
        <f>+IF(OR(H34=999,I34=999),999,I34/100*H34)</f>
        <v>2.5091638724059186</v>
      </c>
      <c r="W34" s="17">
        <f>+IF(OR(H34=999, L34=999, M34=999),999,(M34-3.42*L34)/100*67.2/28*H34)</f>
        <v>17.872455016044583</v>
      </c>
      <c r="X34" s="17">
        <f>+IF(OR(H34=999,L34=999,N34=999),999,(N34-L34*0.5)/100*100/40*H34)</f>
        <v>7.6281111273391851</v>
      </c>
      <c r="Y34" s="17">
        <f>+IF(OR(H34=999,L34=999),999,L34/100*100/8*H34)</f>
        <v>0.98954819097740288</v>
      </c>
      <c r="Z34" s="17"/>
      <c r="AA34" s="17">
        <f>+IF(I34=999,999,I34/0.35)</f>
        <v>21.803894132022311</v>
      </c>
      <c r="AB34" s="17">
        <f>+IF(OR(L34=999,M34=999),999,(M34-3.42*L34)*67.2/28)</f>
        <v>54.357227308724738</v>
      </c>
      <c r="AC34" s="17">
        <f>+IF(J34=999,999,J34*100/12)</f>
        <v>22.820878331529215</v>
      </c>
      <c r="AD34" s="17">
        <f>+IF(OR(L34=999,N34=999),999,(N34-L34*0.5)*100/40)</f>
        <v>23.200112693681557</v>
      </c>
      <c r="AE34" s="17">
        <f>+IF(L34=999,999,L34/0.08)</f>
        <v>3.0096086912294995</v>
      </c>
      <c r="AF34" s="17">
        <f>+IF(OR(AA34=999,AC34=99),999,AA34+AB34+AC34+AE34)</f>
        <v>101.99160846350577</v>
      </c>
      <c r="AG34" s="17">
        <f>+IF(OR(AA34=999,AD34=999),999,AA34+AB34+AD34+AE34)</f>
        <v>102.37084282565812</v>
      </c>
      <c r="AH34" s="17">
        <f>+IF(OR(W34=999,X34=999),999,(W34/67.2)/(X34/100))</f>
        <v>3.4865663017319473</v>
      </c>
      <c r="AI34" s="17">
        <f>+IF(OR(I34=999,J34=999),999,I34/J34)</f>
        <v>2.7866890263612811</v>
      </c>
      <c r="AJ34" s="17">
        <f>+IF(OR(I34=999,K34=999),999,(I34/12)/(K34/14))</f>
        <v>7.2508219292718072</v>
      </c>
    </row>
    <row r="35" spans="1:36" s="13" customFormat="1" x14ac:dyDescent="0.15">
      <c r="A35" s="3"/>
      <c r="B35" s="13">
        <v>2</v>
      </c>
      <c r="C35" s="14">
        <v>40243</v>
      </c>
      <c r="D35" s="15">
        <f t="shared" ref="D35:D52" si="21">+C36-C35</f>
        <v>12</v>
      </c>
      <c r="E35" s="15"/>
      <c r="F35" s="15">
        <v>500</v>
      </c>
      <c r="G35" s="3"/>
      <c r="H35" s="54">
        <v>60.500000000000007</v>
      </c>
      <c r="I35" s="58">
        <v>5.9561513552505021</v>
      </c>
      <c r="J35" s="58">
        <v>2.8971222446793883</v>
      </c>
      <c r="K35" s="58">
        <v>0.98059498778902643</v>
      </c>
      <c r="L35" s="58">
        <v>0.21369972120350664</v>
      </c>
      <c r="M35" s="58">
        <v>24.016965609477953</v>
      </c>
      <c r="N35" s="58">
        <v>9.8991115218358061</v>
      </c>
      <c r="O35" s="43">
        <v>1.8562908392886997E-2</v>
      </c>
      <c r="P35" s="43">
        <v>8.6921374650688905E-3</v>
      </c>
      <c r="Q35" s="58">
        <v>0.21615064791538996</v>
      </c>
      <c r="R35" s="43">
        <v>0.1320671362911309</v>
      </c>
      <c r="S35" s="58">
        <v>0.31941639711606723</v>
      </c>
      <c r="T35" s="55">
        <v>999</v>
      </c>
      <c r="U35" s="55"/>
      <c r="V35" s="17">
        <f t="shared" ref="V35:V53" si="22">+IF(OR(H35=999,I35=999),999,I35/100*H35)</f>
        <v>3.6034715699265543</v>
      </c>
      <c r="W35" s="17">
        <f t="shared" ref="W35:W53" si="23">+IF(OR(H35=999, L35=999, M35=999),999,(M35-3.42*L35)/100*67.2/28*H35)</f>
        <v>33.81143544142077</v>
      </c>
      <c r="X35" s="17">
        <f t="shared" ref="X35:X53" si="24">+IF(OR(H35=999,L35=999,N35=999),999,(N35-L35*0.5)/100*100/40*H35)</f>
        <v>14.810795762616506</v>
      </c>
      <c r="Y35" s="17">
        <f t="shared" ref="Y35:Y53" si="25">+IF(OR(H35=999,L35=999),999,L35/100*100/8*H35)</f>
        <v>1.6161041416015192</v>
      </c>
      <c r="Z35" s="17"/>
      <c r="AA35" s="17">
        <f t="shared" ref="AA35:AA53" si="26">+IF(I35=999,999,I35/0.35)</f>
        <v>17.01757530071572</v>
      </c>
      <c r="AB35" s="17">
        <f t="shared" ref="AB35:AB53" si="27">+IF(OR(L35=999,M35=999),999,(M35-3.42*L35)*67.2/28)</f>
        <v>55.88667015110871</v>
      </c>
      <c r="AC35" s="17">
        <f t="shared" ref="AC35:AC53" si="28">+IF(J35=999,999,J35*100/12)</f>
        <v>24.142685372328234</v>
      </c>
      <c r="AD35" s="17">
        <f t="shared" ref="AD35:AD53" si="29">+IF(OR(L35=999,N35=999),999,(N35-L35*0.5)*100/40)</f>
        <v>24.480654153085133</v>
      </c>
      <c r="AE35" s="17">
        <f t="shared" ref="AE35:AE53" si="30">+IF(L35=999,999,L35/0.08)</f>
        <v>2.6712465150438329</v>
      </c>
      <c r="AF35" s="17">
        <f t="shared" ref="AF35:AF53" si="31">+IF(OR(AA35=999,AC35=99),999,AA35+AB35+AC35+AE35)</f>
        <v>99.718177339196501</v>
      </c>
      <c r="AG35" s="17">
        <f t="shared" ref="AG35:AG53" si="32">+IF(OR(AA35=999,AD35=999),999,AA35+AB35+AD35+AE35)</f>
        <v>100.05614611995341</v>
      </c>
      <c r="AH35" s="17">
        <f t="shared" ref="AH35:AH53" si="33">+IF(OR(W35=999,X35=999),999,(W35/67.2)/(X35/100))</f>
        <v>3.3971595368657033</v>
      </c>
      <c r="AI35" s="17">
        <f t="shared" ref="AI35:AI53" si="34">+IF(OR(I35=999,J35=999),999,I35/J35)</f>
        <v>2.0558854104927984</v>
      </c>
      <c r="AJ35" s="17">
        <f t="shared" ref="AJ35:AJ53" si="35">+IF(OR(I35=999,K35=999),999,(I35/12)/(K35/14))</f>
        <v>7.0863540343602951</v>
      </c>
    </row>
    <row r="36" spans="1:36" s="13" customFormat="1" x14ac:dyDescent="0.15">
      <c r="A36" s="3"/>
      <c r="B36" s="13">
        <v>3</v>
      </c>
      <c r="C36" s="14">
        <v>40255</v>
      </c>
      <c r="D36" s="15">
        <f t="shared" si="21"/>
        <v>12</v>
      </c>
      <c r="E36" s="15"/>
      <c r="F36" s="15">
        <v>500</v>
      </c>
      <c r="G36" s="3"/>
      <c r="H36" s="54">
        <v>91.844444444444449</v>
      </c>
      <c r="I36" s="58">
        <v>4.1699475597488274</v>
      </c>
      <c r="J36" s="58">
        <v>3.0368068410236955</v>
      </c>
      <c r="K36" s="58">
        <v>0.69612577283421173</v>
      </c>
      <c r="L36" s="58">
        <v>0.24577144836477349</v>
      </c>
      <c r="M36" s="58">
        <v>24.944351090111457</v>
      </c>
      <c r="N36" s="58">
        <v>10.307544075656221</v>
      </c>
      <c r="O36" s="43">
        <v>1.7125996862254671E-2</v>
      </c>
      <c r="P36" s="43">
        <v>6.3962899304390143E-3</v>
      </c>
      <c r="Q36" s="58">
        <v>0.19650125737714641</v>
      </c>
      <c r="R36" s="43">
        <v>8.8426760300913509E-2</v>
      </c>
      <c r="S36" s="58">
        <v>0.30991611773617816</v>
      </c>
      <c r="T36" s="55">
        <v>999</v>
      </c>
      <c r="U36" s="55"/>
      <c r="V36" s="17">
        <f t="shared" si="22"/>
        <v>3.8298651698759789</v>
      </c>
      <c r="W36" s="17">
        <f t="shared" si="23"/>
        <v>53.131230955091922</v>
      </c>
      <c r="X36" s="17">
        <f t="shared" si="24"/>
        <v>23.385107203689643</v>
      </c>
      <c r="Y36" s="17">
        <f t="shared" si="25"/>
        <v>2.8215927669211358</v>
      </c>
      <c r="Z36" s="17"/>
      <c r="AA36" s="17">
        <f t="shared" si="26"/>
        <v>11.91413588499665</v>
      </c>
      <c r="AB36" s="17">
        <f t="shared" si="27"/>
        <v>57.849150568089442</v>
      </c>
      <c r="AC36" s="17">
        <f t="shared" si="28"/>
        <v>25.30672367519746</v>
      </c>
      <c r="AD36" s="17">
        <f t="shared" si="29"/>
        <v>25.461645878684585</v>
      </c>
      <c r="AE36" s="17">
        <f t="shared" si="30"/>
        <v>3.0721431045596685</v>
      </c>
      <c r="AF36" s="17">
        <f t="shared" si="31"/>
        <v>98.142153232843228</v>
      </c>
      <c r="AG36" s="17">
        <f t="shared" si="32"/>
        <v>98.297075436330346</v>
      </c>
      <c r="AH36" s="17">
        <f t="shared" si="33"/>
        <v>3.3809693960238087</v>
      </c>
      <c r="AI36" s="17">
        <f t="shared" si="34"/>
        <v>1.3731355921021156</v>
      </c>
      <c r="AJ36" s="17">
        <f t="shared" si="35"/>
        <v>6.9885917309164078</v>
      </c>
    </row>
    <row r="37" spans="1:36" s="13" customFormat="1" x14ac:dyDescent="0.15">
      <c r="A37" s="3"/>
      <c r="B37" s="13">
        <v>4</v>
      </c>
      <c r="C37" s="14">
        <v>40267</v>
      </c>
      <c r="D37" s="15">
        <f t="shared" si="21"/>
        <v>12</v>
      </c>
      <c r="E37" s="15"/>
      <c r="F37" s="15">
        <v>500</v>
      </c>
      <c r="G37" s="3"/>
      <c r="H37" s="54">
        <v>202.93518518518522</v>
      </c>
      <c r="I37" s="58">
        <v>3.3649523958468186</v>
      </c>
      <c r="J37" s="58">
        <v>2.6664853976937049</v>
      </c>
      <c r="K37" s="58">
        <v>0.52785207007647683</v>
      </c>
      <c r="L37" s="58">
        <v>0.20071508254150885</v>
      </c>
      <c r="M37" s="58">
        <v>27.102691461765232</v>
      </c>
      <c r="N37" s="58">
        <v>9.070818002688311</v>
      </c>
      <c r="O37" s="43">
        <v>1.295128404961486E-2</v>
      </c>
      <c r="P37" s="43">
        <v>4.2599054762699458E-3</v>
      </c>
      <c r="Q37" s="58">
        <v>0.11666557087418543</v>
      </c>
      <c r="R37" s="43">
        <v>5.2853830156693059E-2</v>
      </c>
      <c r="S37" s="58">
        <v>0.2962131282523201</v>
      </c>
      <c r="T37" s="55">
        <v>999</v>
      </c>
      <c r="U37" s="55"/>
      <c r="V37" s="17">
        <f t="shared" si="22"/>
        <v>6.828672375905068</v>
      </c>
      <c r="W37" s="17">
        <f t="shared" si="23"/>
        <v>128.65885798675907</v>
      </c>
      <c r="X37" s="17">
        <f t="shared" si="24"/>
        <v>45.510551373353842</v>
      </c>
      <c r="Y37" s="17">
        <f t="shared" si="25"/>
        <v>5.0915190556276038</v>
      </c>
      <c r="Z37" s="17"/>
      <c r="AA37" s="17">
        <f t="shared" si="26"/>
        <v>9.614149702419482</v>
      </c>
      <c r="AB37" s="17">
        <f t="shared" si="27"/>
        <v>63.398990110735852</v>
      </c>
      <c r="AC37" s="17">
        <f t="shared" si="28"/>
        <v>22.220711647447541</v>
      </c>
      <c r="AD37" s="17">
        <f t="shared" si="29"/>
        <v>22.426151153543891</v>
      </c>
      <c r="AE37" s="17">
        <f t="shared" si="30"/>
        <v>2.5089385317688606</v>
      </c>
      <c r="AF37" s="17">
        <f t="shared" si="31"/>
        <v>97.74278999237174</v>
      </c>
      <c r="AG37" s="17">
        <f t="shared" si="32"/>
        <v>97.948229498468081</v>
      </c>
      <c r="AH37" s="17">
        <f t="shared" si="33"/>
        <v>4.206862543549942</v>
      </c>
      <c r="AI37" s="17">
        <f t="shared" si="34"/>
        <v>1.2619429301046357</v>
      </c>
      <c r="AJ37" s="17">
        <f t="shared" si="35"/>
        <v>7.437268920032543</v>
      </c>
    </row>
    <row r="38" spans="1:36" s="13" customFormat="1" x14ac:dyDescent="0.15">
      <c r="A38" s="3"/>
      <c r="B38" s="13">
        <v>5</v>
      </c>
      <c r="C38" s="14">
        <v>40279</v>
      </c>
      <c r="D38" s="15">
        <f t="shared" si="21"/>
        <v>12</v>
      </c>
      <c r="E38" s="15"/>
      <c r="F38" s="15">
        <v>500</v>
      </c>
      <c r="G38" s="3"/>
      <c r="H38" s="54">
        <v>405.23148148148147</v>
      </c>
      <c r="I38" s="58">
        <v>2.9284636661447587</v>
      </c>
      <c r="J38" s="58">
        <v>2.0470366145940799</v>
      </c>
      <c r="K38" s="58">
        <v>0.42075185287243466</v>
      </c>
      <c r="L38" s="58">
        <v>0.33085417228671732</v>
      </c>
      <c r="M38" s="58">
        <v>28.919285467186949</v>
      </c>
      <c r="N38" s="58">
        <v>7.0359722020480469</v>
      </c>
      <c r="O38" s="43">
        <v>1.9172668868022557E-2</v>
      </c>
      <c r="P38" s="43">
        <v>5.3518623614823221E-3</v>
      </c>
      <c r="Q38" s="58">
        <v>0.18635015593906826</v>
      </c>
      <c r="R38" s="43">
        <v>3.9739020984223224E-2</v>
      </c>
      <c r="S38" s="58">
        <v>0.29464374864724113</v>
      </c>
      <c r="T38" s="55">
        <v>999</v>
      </c>
      <c r="U38" s="55"/>
      <c r="V38" s="17">
        <f t="shared" si="22"/>
        <v>11.86705669896531</v>
      </c>
      <c r="W38" s="17">
        <f t="shared" si="23"/>
        <v>270.2514444719996</v>
      </c>
      <c r="X38" s="17">
        <f t="shared" si="24"/>
        <v>69.604029397585336</v>
      </c>
      <c r="Y38" s="17">
        <f t="shared" si="25"/>
        <v>16.759065798759472</v>
      </c>
      <c r="Z38" s="17"/>
      <c r="AA38" s="17">
        <f t="shared" si="26"/>
        <v>8.3670390461278821</v>
      </c>
      <c r="AB38" s="17">
        <f t="shared" si="27"/>
        <v>66.690634075119306</v>
      </c>
      <c r="AC38" s="17">
        <f t="shared" si="28"/>
        <v>17.058638454950664</v>
      </c>
      <c r="AD38" s="17">
        <f t="shared" si="29"/>
        <v>17.176362789761718</v>
      </c>
      <c r="AE38" s="17">
        <f t="shared" si="30"/>
        <v>4.1356771535839663</v>
      </c>
      <c r="AF38" s="17">
        <f t="shared" si="31"/>
        <v>96.251988729781829</v>
      </c>
      <c r="AG38" s="17">
        <f t="shared" si="32"/>
        <v>96.369713064592872</v>
      </c>
      <c r="AH38" s="17">
        <f t="shared" si="33"/>
        <v>5.7778248053710204</v>
      </c>
      <c r="AI38" s="17">
        <f t="shared" si="34"/>
        <v>1.430586851874881</v>
      </c>
      <c r="AJ38" s="17">
        <f t="shared" si="35"/>
        <v>8.1200853199127643</v>
      </c>
    </row>
    <row r="39" spans="1:36" s="13" customFormat="1" x14ac:dyDescent="0.15">
      <c r="A39" s="3"/>
      <c r="B39" s="13">
        <v>6</v>
      </c>
      <c r="C39" s="14">
        <v>40291</v>
      </c>
      <c r="D39" s="15">
        <f t="shared" si="21"/>
        <v>12</v>
      </c>
      <c r="E39" s="15"/>
      <c r="F39" s="15">
        <v>500</v>
      </c>
      <c r="G39" s="3"/>
      <c r="H39" s="54">
        <v>258.30555555555554</v>
      </c>
      <c r="I39" s="58">
        <v>2.7325332123602042</v>
      </c>
      <c r="J39" s="58">
        <v>1.2474573099318813</v>
      </c>
      <c r="K39" s="58">
        <v>0.34525149347075695</v>
      </c>
      <c r="L39" s="58">
        <v>0.37416264877790489</v>
      </c>
      <c r="M39" s="58">
        <v>29.9437822587246</v>
      </c>
      <c r="N39" s="58">
        <v>4.3463040368373225</v>
      </c>
      <c r="O39" s="43">
        <v>2.1211058467790853E-2</v>
      </c>
      <c r="P39" s="43">
        <v>4.1938811229614943E-3</v>
      </c>
      <c r="Q39" s="58">
        <v>0.22735393131218259</v>
      </c>
      <c r="R39" s="43">
        <v>2.3080884451224304E-2</v>
      </c>
      <c r="S39" s="58">
        <v>0.25493389837864927</v>
      </c>
      <c r="T39" s="55">
        <v>999</v>
      </c>
      <c r="U39" s="55"/>
      <c r="V39" s="17">
        <f t="shared" si="22"/>
        <v>7.0582850949270943</v>
      </c>
      <c r="W39" s="17">
        <f t="shared" si="23"/>
        <v>177.69859576873921</v>
      </c>
      <c r="X39" s="17">
        <f t="shared" si="24"/>
        <v>26.858758335456525</v>
      </c>
      <c r="Y39" s="17">
        <f t="shared" si="25"/>
        <v>12.081036357589365</v>
      </c>
      <c r="Z39" s="17"/>
      <c r="AA39" s="17">
        <f t="shared" si="26"/>
        <v>7.807237749600584</v>
      </c>
      <c r="AB39" s="17">
        <f t="shared" si="27"/>
        <v>68.793950399769997</v>
      </c>
      <c r="AC39" s="17">
        <f t="shared" si="28"/>
        <v>10.395477582765677</v>
      </c>
      <c r="AD39" s="17">
        <f t="shared" si="29"/>
        <v>10.398056781120925</v>
      </c>
      <c r="AE39" s="17">
        <f t="shared" si="30"/>
        <v>4.6770331097238111</v>
      </c>
      <c r="AF39" s="17">
        <f t="shared" si="31"/>
        <v>91.673698841860073</v>
      </c>
      <c r="AG39" s="17">
        <f t="shared" si="32"/>
        <v>91.676278040215323</v>
      </c>
      <c r="AH39" s="17">
        <f t="shared" si="33"/>
        <v>9.8452963043563866</v>
      </c>
      <c r="AI39" s="17">
        <f t="shared" si="34"/>
        <v>2.1904823440486449</v>
      </c>
      <c r="AJ39" s="17">
        <f t="shared" si="35"/>
        <v>9.2337194037084167</v>
      </c>
    </row>
    <row r="40" spans="1:36" s="13" customFormat="1" x14ac:dyDescent="0.15">
      <c r="A40" s="3"/>
      <c r="B40" s="13">
        <v>7</v>
      </c>
      <c r="C40" s="14">
        <v>40303</v>
      </c>
      <c r="D40" s="15">
        <f t="shared" si="21"/>
        <v>12</v>
      </c>
      <c r="E40" s="15"/>
      <c r="F40" s="15">
        <v>500</v>
      </c>
      <c r="G40" s="3"/>
      <c r="H40" s="54">
        <v>356.81481481481478</v>
      </c>
      <c r="I40" s="58">
        <v>3.2997232068082609</v>
      </c>
      <c r="J40" s="58">
        <v>1.3022667895730149</v>
      </c>
      <c r="K40" s="58">
        <v>0.44290504154200977</v>
      </c>
      <c r="L40" s="58">
        <v>0.22611199575615307</v>
      </c>
      <c r="M40" s="58">
        <v>32.13706767695718</v>
      </c>
      <c r="N40" s="58">
        <v>4.5195806337659006</v>
      </c>
      <c r="O40" s="43">
        <v>1.2871094624387574E-2</v>
      </c>
      <c r="P40" s="43">
        <v>2.9496395099275429E-3</v>
      </c>
      <c r="Q40" s="58">
        <v>0.12292635056644675</v>
      </c>
      <c r="R40" s="43">
        <v>2.6684264079556919E-2</v>
      </c>
      <c r="S40" s="58">
        <v>0.29524752708726526</v>
      </c>
      <c r="T40" s="55">
        <v>999</v>
      </c>
      <c r="U40" s="55"/>
      <c r="V40" s="17">
        <f t="shared" si="22"/>
        <v>11.773901249774365</v>
      </c>
      <c r="W40" s="17">
        <f t="shared" si="23"/>
        <v>268.58534102424261</v>
      </c>
      <c r="X40" s="17">
        <f t="shared" si="24"/>
        <v>39.30783179828083</v>
      </c>
      <c r="Y40" s="17">
        <f t="shared" si="25"/>
        <v>10.085013736642493</v>
      </c>
      <c r="Z40" s="17"/>
      <c r="AA40" s="17">
        <f t="shared" si="26"/>
        <v>9.4277805908807455</v>
      </c>
      <c r="AB40" s="17">
        <f t="shared" si="27"/>
        <v>75.273035163530736</v>
      </c>
      <c r="AC40" s="17">
        <f t="shared" si="28"/>
        <v>10.85222324644179</v>
      </c>
      <c r="AD40" s="17">
        <f t="shared" si="29"/>
        <v>11.01631158971956</v>
      </c>
      <c r="AE40" s="17">
        <f t="shared" si="30"/>
        <v>2.8263999469519132</v>
      </c>
      <c r="AF40" s="17">
        <f t="shared" si="31"/>
        <v>98.379438947805184</v>
      </c>
      <c r="AG40" s="17">
        <f t="shared" si="32"/>
        <v>98.543527291082953</v>
      </c>
      <c r="AH40" s="17">
        <f t="shared" si="33"/>
        <v>10.167962686200399</v>
      </c>
      <c r="AI40" s="17">
        <f t="shared" si="34"/>
        <v>2.5338304203320496</v>
      </c>
      <c r="AJ40" s="17">
        <f t="shared" si="35"/>
        <v>8.6918791016843588</v>
      </c>
    </row>
    <row r="41" spans="1:36" s="13" customFormat="1" x14ac:dyDescent="0.15">
      <c r="A41" s="3"/>
      <c r="B41" s="13">
        <v>8</v>
      </c>
      <c r="C41" s="14">
        <v>40315</v>
      </c>
      <c r="D41" s="15">
        <f t="shared" si="21"/>
        <v>12</v>
      </c>
      <c r="E41" s="15"/>
      <c r="F41" s="15">
        <v>500</v>
      </c>
      <c r="G41" s="3"/>
      <c r="H41" s="54">
        <v>890.79629629629619</v>
      </c>
      <c r="I41" s="58">
        <v>5.387017359143238</v>
      </c>
      <c r="J41" s="58">
        <v>0.60557315283823243</v>
      </c>
      <c r="K41" s="58">
        <v>0.77668287782105394</v>
      </c>
      <c r="L41" s="58">
        <v>0.10141062740038788</v>
      </c>
      <c r="M41" s="58">
        <v>32.6526173845062</v>
      </c>
      <c r="N41" s="58">
        <v>2.1049306587077723</v>
      </c>
      <c r="O41" s="43">
        <v>6.0806608206410082E-3</v>
      </c>
      <c r="P41" s="43">
        <v>1.4536442070124296E-3</v>
      </c>
      <c r="Q41" s="58">
        <v>3.4890250538629125E-2</v>
      </c>
      <c r="R41" s="43">
        <v>1.4464865634581844E-2</v>
      </c>
      <c r="S41" s="58">
        <v>0.21908818937490535</v>
      </c>
      <c r="T41" s="55">
        <v>999</v>
      </c>
      <c r="U41" s="55"/>
      <c r="V41" s="17">
        <f t="shared" si="22"/>
        <v>47.987351116086508</v>
      </c>
      <c r="W41" s="17">
        <f t="shared" si="23"/>
        <v>690.66913890899809</v>
      </c>
      <c r="X41" s="17">
        <f t="shared" si="24"/>
        <v>45.747408227268295</v>
      </c>
      <c r="Y41" s="17">
        <f t="shared" si="25"/>
        <v>11.292026411668651</v>
      </c>
      <c r="Z41" s="17"/>
      <c r="AA41" s="17">
        <f t="shared" si="26"/>
        <v>15.391478168980681</v>
      </c>
      <c r="AB41" s="17">
        <f t="shared" si="27"/>
        <v>77.533903293112502</v>
      </c>
      <c r="AC41" s="17">
        <f t="shared" si="28"/>
        <v>5.0464429403186033</v>
      </c>
      <c r="AD41" s="17">
        <f t="shared" si="29"/>
        <v>5.1355633625189459</v>
      </c>
      <c r="AE41" s="17">
        <f t="shared" si="30"/>
        <v>1.2676328425048484</v>
      </c>
      <c r="AF41" s="17">
        <f t="shared" si="31"/>
        <v>99.239457244916636</v>
      </c>
      <c r="AG41" s="17">
        <f t="shared" si="32"/>
        <v>99.328577667116988</v>
      </c>
      <c r="AH41" s="17">
        <f t="shared" si="33"/>
        <v>22.466441193868487</v>
      </c>
      <c r="AI41" s="17">
        <f t="shared" si="34"/>
        <v>8.8957334615893693</v>
      </c>
      <c r="AJ41" s="17">
        <f t="shared" si="35"/>
        <v>8.0919172613911119</v>
      </c>
    </row>
    <row r="42" spans="1:36" s="13" customFormat="1" x14ac:dyDescent="0.15">
      <c r="A42" s="3"/>
      <c r="B42" s="13">
        <v>9</v>
      </c>
      <c r="C42" s="14">
        <v>40327</v>
      </c>
      <c r="D42" s="15">
        <f t="shared" si="21"/>
        <v>12</v>
      </c>
      <c r="E42" s="15"/>
      <c r="F42" s="15">
        <v>500</v>
      </c>
      <c r="G42" s="3"/>
      <c r="H42" s="54">
        <v>105.62962962962963</v>
      </c>
      <c r="I42" s="58">
        <v>6.0783924044336031</v>
      </c>
      <c r="J42" s="58">
        <v>2.5426550376693902</v>
      </c>
      <c r="K42" s="58">
        <v>1.2448978076182522</v>
      </c>
      <c r="L42" s="58">
        <v>8.2340807886867984E-2</v>
      </c>
      <c r="M42" s="58">
        <v>11.985780077854322</v>
      </c>
      <c r="N42" s="58">
        <v>8.6125932430540715</v>
      </c>
      <c r="O42" s="43">
        <v>5.0825806411479253E-3</v>
      </c>
      <c r="P42" s="43">
        <v>1.6880681823857127E-3</v>
      </c>
      <c r="Q42" s="58">
        <v>3.0573874409587171E-2</v>
      </c>
      <c r="R42" s="43">
        <v>4.6861931761432399E-2</v>
      </c>
      <c r="S42" s="58">
        <v>0.17500984146050552</v>
      </c>
      <c r="T42" s="55">
        <v>999</v>
      </c>
      <c r="U42" s="55"/>
      <c r="V42" s="17">
        <f t="shared" si="22"/>
        <v>6.4205833842387543</v>
      </c>
      <c r="W42" s="17">
        <f t="shared" si="23"/>
        <v>29.671382859058919</v>
      </c>
      <c r="X42" s="17">
        <f t="shared" si="24"/>
        <v>22.634905497355128</v>
      </c>
      <c r="Y42" s="17">
        <f t="shared" si="25"/>
        <v>1.087203630061794</v>
      </c>
      <c r="Z42" s="17"/>
      <c r="AA42" s="17">
        <f t="shared" si="26"/>
        <v>17.366835441238866</v>
      </c>
      <c r="AB42" s="17">
        <f t="shared" si="27"/>
        <v>28.090018835714964</v>
      </c>
      <c r="AC42" s="17">
        <f t="shared" si="28"/>
        <v>21.188791980578252</v>
      </c>
      <c r="AD42" s="17">
        <f t="shared" si="29"/>
        <v>21.428557097776594</v>
      </c>
      <c r="AE42" s="17">
        <f t="shared" si="30"/>
        <v>1.0292600985858498</v>
      </c>
      <c r="AF42" s="17">
        <f t="shared" si="31"/>
        <v>67.674906356117944</v>
      </c>
      <c r="AG42" s="17">
        <f t="shared" si="32"/>
        <v>67.914671473316275</v>
      </c>
      <c r="AH42" s="17">
        <f t="shared" si="33"/>
        <v>1.9506970570487068</v>
      </c>
      <c r="AI42" s="17">
        <f t="shared" si="34"/>
        <v>2.3905690368462591</v>
      </c>
      <c r="AJ42" s="17">
        <f t="shared" si="35"/>
        <v>5.6964176190011679</v>
      </c>
    </row>
    <row r="43" spans="1:36" s="13" customFormat="1" x14ac:dyDescent="0.15">
      <c r="A43" s="3"/>
      <c r="B43" s="13">
        <v>10</v>
      </c>
      <c r="C43" s="14">
        <v>40339</v>
      </c>
      <c r="D43" s="15">
        <f t="shared" si="21"/>
        <v>12</v>
      </c>
      <c r="E43" s="15"/>
      <c r="F43" s="15">
        <v>500</v>
      </c>
      <c r="G43" s="3"/>
      <c r="H43" s="54">
        <v>23.394179894179896</v>
      </c>
      <c r="I43" s="58">
        <v>6.3707882259147777</v>
      </c>
      <c r="J43" s="58">
        <v>3.0760568798875898</v>
      </c>
      <c r="K43" s="58">
        <v>0.99300739425048956</v>
      </c>
      <c r="L43" s="58">
        <v>0.26505827312909774</v>
      </c>
      <c r="M43" s="58">
        <v>23.848789394003436</v>
      </c>
      <c r="N43" s="58">
        <v>10.418989907415664</v>
      </c>
      <c r="O43" s="43">
        <v>1.7883267000801395E-2</v>
      </c>
      <c r="P43" s="43">
        <v>3.5447619753738216E-3</v>
      </c>
      <c r="Q43" s="58">
        <v>0.19266240296581119</v>
      </c>
      <c r="R43" s="43">
        <v>4.9445210731231447E-2</v>
      </c>
      <c r="S43" s="58">
        <v>0.30237025406878509</v>
      </c>
      <c r="T43" s="55">
        <v>999</v>
      </c>
      <c r="U43" s="55"/>
      <c r="V43" s="17">
        <f t="shared" si="22"/>
        <v>1.4903936582477351</v>
      </c>
      <c r="W43" s="17">
        <f t="shared" si="23"/>
        <v>12.881185482757633</v>
      </c>
      <c r="X43" s="17">
        <f t="shared" si="24"/>
        <v>6.0160828436928853</v>
      </c>
      <c r="Y43" s="17">
        <f t="shared" si="25"/>
        <v>0.77510261550284776</v>
      </c>
      <c r="Z43" s="17"/>
      <c r="AA43" s="17">
        <f t="shared" si="26"/>
        <v>18.202252074042224</v>
      </c>
      <c r="AB43" s="17">
        <f t="shared" si="27"/>
        <v>55.061496239764615</v>
      </c>
      <c r="AC43" s="17">
        <f t="shared" si="28"/>
        <v>25.633807332396582</v>
      </c>
      <c r="AD43" s="17">
        <f t="shared" si="29"/>
        <v>25.71615192712779</v>
      </c>
      <c r="AE43" s="17">
        <f t="shared" si="30"/>
        <v>3.3132284141137216</v>
      </c>
      <c r="AF43" s="17">
        <f t="shared" si="31"/>
        <v>102.21078406031715</v>
      </c>
      <c r="AG43" s="17">
        <f t="shared" si="32"/>
        <v>102.29312865504835</v>
      </c>
      <c r="AH43" s="17">
        <f t="shared" si="33"/>
        <v>3.1861979424051419</v>
      </c>
      <c r="AI43" s="17">
        <f t="shared" si="34"/>
        <v>2.0710892141069865</v>
      </c>
      <c r="AJ43" s="17">
        <f t="shared" si="35"/>
        <v>7.4849253959254458</v>
      </c>
    </row>
    <row r="44" spans="1:36" s="13" customFormat="1" x14ac:dyDescent="0.15">
      <c r="A44" s="3"/>
      <c r="B44" s="13">
        <v>11</v>
      </c>
      <c r="C44" s="14">
        <v>40351</v>
      </c>
      <c r="D44" s="15">
        <f t="shared" si="21"/>
        <v>12</v>
      </c>
      <c r="E44" s="15"/>
      <c r="F44" s="15">
        <v>500</v>
      </c>
      <c r="G44" s="3"/>
      <c r="H44" s="54">
        <v>29.870370370370367</v>
      </c>
      <c r="I44" s="58">
        <v>10.147095795871067</v>
      </c>
      <c r="J44" s="58">
        <v>2.269436577732332</v>
      </c>
      <c r="K44" s="58">
        <v>1.5165245131441136</v>
      </c>
      <c r="L44" s="58">
        <v>0.21506558587926294</v>
      </c>
      <c r="M44" s="58">
        <v>23.33851945487422</v>
      </c>
      <c r="N44" s="58">
        <v>7.79696964720402</v>
      </c>
      <c r="O44" s="43">
        <v>1.341380429101589E-2</v>
      </c>
      <c r="P44" s="43">
        <v>3.6206557585610915E-3</v>
      </c>
      <c r="Q44" s="58">
        <v>0.18380193660045716</v>
      </c>
      <c r="R44" s="43">
        <v>5.1304422738159224E-2</v>
      </c>
      <c r="S44" s="58">
        <v>0.34286184169972728</v>
      </c>
      <c r="T44" s="55">
        <v>999</v>
      </c>
      <c r="U44" s="55"/>
      <c r="V44" s="17">
        <f t="shared" si="22"/>
        <v>3.0309750960629684</v>
      </c>
      <c r="W44" s="17">
        <f t="shared" si="23"/>
        <v>16.203836079481153</v>
      </c>
      <c r="X44" s="17">
        <f t="shared" si="24"/>
        <v>5.742158169411324</v>
      </c>
      <c r="Y44" s="17">
        <f t="shared" si="25"/>
        <v>0.80301108801678489</v>
      </c>
      <c r="Z44" s="17"/>
      <c r="AA44" s="17">
        <f t="shared" si="26"/>
        <v>28.991702273917337</v>
      </c>
      <c r="AB44" s="17">
        <f t="shared" si="27"/>
        <v>54.247188362801133</v>
      </c>
      <c r="AC44" s="17">
        <f t="shared" si="28"/>
        <v>18.911971481102768</v>
      </c>
      <c r="AD44" s="17">
        <f t="shared" si="29"/>
        <v>19.223592135660972</v>
      </c>
      <c r="AE44" s="17">
        <f t="shared" si="30"/>
        <v>2.6883198234907866</v>
      </c>
      <c r="AF44" s="17">
        <f t="shared" si="31"/>
        <v>104.83918194131202</v>
      </c>
      <c r="AG44" s="17">
        <f t="shared" si="32"/>
        <v>105.15080259587023</v>
      </c>
      <c r="AH44" s="17">
        <f t="shared" si="33"/>
        <v>4.199266303251922</v>
      </c>
      <c r="AI44" s="17">
        <f t="shared" si="34"/>
        <v>4.4711960208248058</v>
      </c>
      <c r="AJ44" s="17">
        <f t="shared" si="35"/>
        <v>7.8061899599451223</v>
      </c>
    </row>
    <row r="45" spans="1:36" s="13" customFormat="1" x14ac:dyDescent="0.15">
      <c r="A45" s="3"/>
      <c r="B45" s="13">
        <v>12</v>
      </c>
      <c r="C45" s="14">
        <v>40363</v>
      </c>
      <c r="D45" s="15">
        <f t="shared" si="21"/>
        <v>12</v>
      </c>
      <c r="E45" s="15"/>
      <c r="F45" s="15">
        <v>500</v>
      </c>
      <c r="G45" s="3"/>
      <c r="H45" s="54">
        <v>89.976851851851848</v>
      </c>
      <c r="I45" s="58">
        <v>10.126784892707274</v>
      </c>
      <c r="J45" s="58">
        <v>2.4785497733829995</v>
      </c>
      <c r="K45" s="58">
        <v>1.3026593421094519</v>
      </c>
      <c r="L45" s="58">
        <v>0.2454844935397601</v>
      </c>
      <c r="M45" s="58">
        <v>22.653512813311394</v>
      </c>
      <c r="N45" s="58">
        <v>8.4566257317526929</v>
      </c>
      <c r="O45" s="43">
        <v>1.6761549150977394E-2</v>
      </c>
      <c r="P45" s="43">
        <v>5.0334893668870463E-3</v>
      </c>
      <c r="Q45" s="58">
        <v>0.1873281705445716</v>
      </c>
      <c r="R45" s="43">
        <v>7.3076583562179984E-2</v>
      </c>
      <c r="S45" s="58">
        <v>0.41907257475090737</v>
      </c>
      <c r="T45" s="55">
        <v>999</v>
      </c>
      <c r="U45" s="55"/>
      <c r="V45" s="17">
        <f t="shared" si="22"/>
        <v>9.1117622402669394</v>
      </c>
      <c r="W45" s="17">
        <f t="shared" si="23"/>
        <v>47.106025761717135</v>
      </c>
      <c r="X45" s="17">
        <f t="shared" si="24"/>
        <v>18.746414991972337</v>
      </c>
      <c r="Y45" s="17">
        <f t="shared" si="25"/>
        <v>2.7609902383942346</v>
      </c>
      <c r="Z45" s="17"/>
      <c r="AA45" s="17">
        <f t="shared" si="26"/>
        <v>28.933671122020787</v>
      </c>
      <c r="AB45" s="17">
        <f t="shared" si="27"/>
        <v>52.353494028972996</v>
      </c>
      <c r="AC45" s="17">
        <f t="shared" si="28"/>
        <v>20.65458144485833</v>
      </c>
      <c r="AD45" s="17">
        <f t="shared" si="29"/>
        <v>20.834708712457033</v>
      </c>
      <c r="AE45" s="17">
        <f t="shared" si="30"/>
        <v>3.0685561692470009</v>
      </c>
      <c r="AF45" s="17">
        <f t="shared" si="31"/>
        <v>105.01030276509913</v>
      </c>
      <c r="AG45" s="17">
        <f t="shared" si="32"/>
        <v>105.19043003269782</v>
      </c>
      <c r="AH45" s="17">
        <f t="shared" si="33"/>
        <v>3.7392884267002846</v>
      </c>
      <c r="AI45" s="17">
        <f t="shared" si="34"/>
        <v>4.0857702360703918</v>
      </c>
      <c r="AJ45" s="17">
        <f t="shared" si="35"/>
        <v>9.0695871076265373</v>
      </c>
    </row>
    <row r="46" spans="1:36" s="13" customFormat="1" x14ac:dyDescent="0.15">
      <c r="A46" s="3"/>
      <c r="B46" s="13">
        <v>13</v>
      </c>
      <c r="C46" s="14">
        <v>40375</v>
      </c>
      <c r="D46" s="15">
        <f t="shared" si="21"/>
        <v>12</v>
      </c>
      <c r="E46" s="15"/>
      <c r="F46" s="15">
        <v>500</v>
      </c>
      <c r="G46" s="3"/>
      <c r="H46" s="54">
        <v>216.0277777777778</v>
      </c>
      <c r="I46" s="58">
        <v>9.950573299379375</v>
      </c>
      <c r="J46" s="58">
        <v>3.1776434857794893</v>
      </c>
      <c r="K46" s="58">
        <v>1.2949003269377575</v>
      </c>
      <c r="L46" s="58">
        <v>0.22349447153494631</v>
      </c>
      <c r="M46" s="58">
        <v>19.695315372957879</v>
      </c>
      <c r="N46" s="58">
        <v>10.786299703455937</v>
      </c>
      <c r="O46" s="43">
        <v>1.5268409696796093E-2</v>
      </c>
      <c r="P46" s="43">
        <v>3.9529266096456125E-3</v>
      </c>
      <c r="Q46" s="58">
        <v>0.15967196212688314</v>
      </c>
      <c r="R46" s="43">
        <v>8.239558406578297E-2</v>
      </c>
      <c r="S46" s="58">
        <v>0.40155223911038607</v>
      </c>
      <c r="T46" s="55">
        <v>999</v>
      </c>
      <c r="U46" s="55"/>
      <c r="V46" s="17">
        <f t="shared" si="22"/>
        <v>21.49600237479817</v>
      </c>
      <c r="W46" s="17">
        <f t="shared" si="23"/>
        <v>98.150739471972102</v>
      </c>
      <c r="X46" s="17">
        <f t="shared" si="24"/>
        <v>57.649996209175832</v>
      </c>
      <c r="Y46" s="17">
        <f t="shared" si="25"/>
        <v>6.0351267539141595</v>
      </c>
      <c r="Z46" s="17"/>
      <c r="AA46" s="17">
        <f t="shared" si="26"/>
        <v>28.430209426798218</v>
      </c>
      <c r="AB46" s="17">
        <f t="shared" si="27"/>
        <v>45.434314272740075</v>
      </c>
      <c r="AC46" s="17">
        <f t="shared" si="28"/>
        <v>26.480362381495741</v>
      </c>
      <c r="AD46" s="17">
        <f t="shared" si="29"/>
        <v>26.686381169221157</v>
      </c>
      <c r="AE46" s="17">
        <f t="shared" si="30"/>
        <v>2.7936808941868287</v>
      </c>
      <c r="AF46" s="17">
        <f t="shared" si="31"/>
        <v>103.13856697522087</v>
      </c>
      <c r="AG46" s="17">
        <f t="shared" si="32"/>
        <v>103.34458576294629</v>
      </c>
      <c r="AH46" s="17">
        <f t="shared" si="33"/>
        <v>2.533523983138108</v>
      </c>
      <c r="AI46" s="17">
        <f t="shared" si="34"/>
        <v>3.1314316234372837</v>
      </c>
      <c r="AJ46" s="17">
        <f t="shared" si="35"/>
        <v>8.9651704776867245</v>
      </c>
    </row>
    <row r="47" spans="1:36" s="13" customFormat="1" x14ac:dyDescent="0.15">
      <c r="A47" s="3"/>
      <c r="B47" s="13">
        <v>14</v>
      </c>
      <c r="C47" s="14">
        <v>40387</v>
      </c>
      <c r="D47" s="15">
        <f t="shared" si="21"/>
        <v>12</v>
      </c>
      <c r="E47" s="15"/>
      <c r="F47" s="15">
        <v>500</v>
      </c>
      <c r="G47" s="3"/>
      <c r="H47" s="54">
        <v>159.46296296296296</v>
      </c>
      <c r="I47" s="58">
        <v>11.875721660998231</v>
      </c>
      <c r="J47" s="58">
        <v>3.9056879890480136</v>
      </c>
      <c r="K47" s="58">
        <v>1.5687433653226615</v>
      </c>
      <c r="L47" s="58">
        <v>0.22124783461147579</v>
      </c>
      <c r="M47" s="58">
        <v>15.788420866807121</v>
      </c>
      <c r="N47" s="58">
        <v>13.110780264157826</v>
      </c>
      <c r="O47" s="43">
        <v>1.5314365091420635E-2</v>
      </c>
      <c r="P47" s="43">
        <v>3.8059686921008418E-3</v>
      </c>
      <c r="Q47" s="58">
        <v>0.16171117148514783</v>
      </c>
      <c r="R47" s="43">
        <v>7.1540209477751859E-2</v>
      </c>
      <c r="S47" s="58">
        <v>0.42860080088375518</v>
      </c>
      <c r="T47" s="55">
        <v>999</v>
      </c>
      <c r="U47" s="55"/>
      <c r="V47" s="17">
        <f t="shared" si="22"/>
        <v>18.93737763386218</v>
      </c>
      <c r="W47" s="17">
        <f t="shared" si="23"/>
        <v>57.528189968420136</v>
      </c>
      <c r="X47" s="17">
        <f t="shared" si="24"/>
        <v>51.826086251270056</v>
      </c>
      <c r="Y47" s="17">
        <f t="shared" si="25"/>
        <v>4.4101044070356901</v>
      </c>
      <c r="Z47" s="17"/>
      <c r="AA47" s="17">
        <f t="shared" si="26"/>
        <v>33.930633317137804</v>
      </c>
      <c r="AB47" s="17">
        <f t="shared" si="27"/>
        <v>36.0762078538461</v>
      </c>
      <c r="AC47" s="17">
        <f t="shared" si="28"/>
        <v>32.547399908733446</v>
      </c>
      <c r="AD47" s="17">
        <f t="shared" si="29"/>
        <v>32.500390867130221</v>
      </c>
      <c r="AE47" s="17">
        <f t="shared" si="30"/>
        <v>2.7655979326434474</v>
      </c>
      <c r="AF47" s="17">
        <f t="shared" si="31"/>
        <v>105.31983901236079</v>
      </c>
      <c r="AG47" s="17">
        <f t="shared" si="32"/>
        <v>105.27282997075757</v>
      </c>
      <c r="AH47" s="17">
        <f t="shared" si="33"/>
        <v>1.6518211530230364</v>
      </c>
      <c r="AI47" s="17">
        <f t="shared" si="34"/>
        <v>3.0406222141397583</v>
      </c>
      <c r="AJ47" s="17">
        <f t="shared" si="35"/>
        <v>8.8319153475101508</v>
      </c>
    </row>
    <row r="48" spans="1:36" s="13" customFormat="1" x14ac:dyDescent="0.15">
      <c r="A48" s="3"/>
      <c r="B48" s="13">
        <v>15</v>
      </c>
      <c r="C48" s="14">
        <v>40399</v>
      </c>
      <c r="D48" s="15">
        <f t="shared" si="21"/>
        <v>12</v>
      </c>
      <c r="E48" s="15"/>
      <c r="F48" s="15">
        <v>500</v>
      </c>
      <c r="G48" s="3"/>
      <c r="H48" s="54">
        <v>106.25925925925925</v>
      </c>
      <c r="I48" s="58">
        <v>14.797715922187408</v>
      </c>
      <c r="J48" s="58">
        <v>4.3824563018999498</v>
      </c>
      <c r="K48" s="58">
        <v>2.1401832027819951</v>
      </c>
      <c r="L48" s="58">
        <v>0.14023424614662158</v>
      </c>
      <c r="M48" s="58">
        <v>11.833347336973633</v>
      </c>
      <c r="N48" s="58">
        <v>14.645629180568882</v>
      </c>
      <c r="O48" s="43">
        <v>9.2495886208846592E-3</v>
      </c>
      <c r="P48" s="43">
        <v>2.1591323844833278E-3</v>
      </c>
      <c r="Q48" s="58">
        <v>8.4595052786177724E-2</v>
      </c>
      <c r="R48" s="43">
        <v>4.5747383160289416E-2</v>
      </c>
      <c r="S48" s="58">
        <v>0.45776501890176552</v>
      </c>
      <c r="T48" s="55">
        <v>999</v>
      </c>
      <c r="U48" s="55"/>
      <c r="V48" s="17">
        <f t="shared" si="22"/>
        <v>15.723943326205804</v>
      </c>
      <c r="W48" s="17">
        <f t="shared" si="23"/>
        <v>28.954575903352556</v>
      </c>
      <c r="X48" s="17">
        <f t="shared" si="24"/>
        <v>38.719577863847029</v>
      </c>
      <c r="Y48" s="17">
        <f t="shared" si="25"/>
        <v>1.8626483897900801</v>
      </c>
      <c r="Z48" s="17"/>
      <c r="AA48" s="17">
        <f t="shared" si="26"/>
        <v>42.279188349106882</v>
      </c>
      <c r="AB48" s="17">
        <f t="shared" si="27"/>
        <v>27.248990916365248</v>
      </c>
      <c r="AC48" s="17">
        <f t="shared" si="28"/>
        <v>36.520469182499582</v>
      </c>
      <c r="AD48" s="17">
        <f t="shared" si="29"/>
        <v>36.438780143738924</v>
      </c>
      <c r="AE48" s="17">
        <f t="shared" si="30"/>
        <v>1.7529280768327697</v>
      </c>
      <c r="AF48" s="17">
        <f t="shared" si="31"/>
        <v>107.80157652480449</v>
      </c>
      <c r="AG48" s="17">
        <f t="shared" si="32"/>
        <v>107.71988748604383</v>
      </c>
      <c r="AH48" s="17">
        <f t="shared" si="33"/>
        <v>1.1128005236616259</v>
      </c>
      <c r="AI48" s="17">
        <f t="shared" si="34"/>
        <v>3.3765803701846551</v>
      </c>
      <c r="AJ48" s="17">
        <f t="shared" si="35"/>
        <v>8.0666000400233973</v>
      </c>
    </row>
    <row r="49" spans="1:36" s="13" customFormat="1" x14ac:dyDescent="0.15">
      <c r="A49" s="3"/>
      <c r="B49" s="13">
        <v>16</v>
      </c>
      <c r="C49" s="14">
        <v>40411</v>
      </c>
      <c r="D49" s="15">
        <f t="shared" si="21"/>
        <v>12</v>
      </c>
      <c r="E49" s="15"/>
      <c r="F49" s="15">
        <v>500</v>
      </c>
      <c r="G49" s="3"/>
      <c r="H49" s="54">
        <v>130.68518518518519</v>
      </c>
      <c r="I49" s="58">
        <v>13.644878284103044</v>
      </c>
      <c r="J49" s="58">
        <v>4.5993488738221977</v>
      </c>
      <c r="K49" s="58">
        <v>1.9939416740932925</v>
      </c>
      <c r="L49" s="58">
        <v>0.18266286135162491</v>
      </c>
      <c r="M49" s="58">
        <v>11.047181253403878</v>
      </c>
      <c r="N49" s="58">
        <v>15.558285297322765</v>
      </c>
      <c r="O49" s="43">
        <v>1.1675949255182682E-2</v>
      </c>
      <c r="P49" s="43">
        <v>3.1890582971964999E-3</v>
      </c>
      <c r="Q49" s="58">
        <v>0.11979797840495388</v>
      </c>
      <c r="R49" s="43">
        <v>6.146264583994035E-2</v>
      </c>
      <c r="S49" s="58">
        <v>0.44072298526223586</v>
      </c>
      <c r="T49" s="55">
        <v>999</v>
      </c>
      <c r="U49" s="55"/>
      <c r="V49" s="17">
        <f t="shared" si="22"/>
        <v>17.831834453873181</v>
      </c>
      <c r="W49" s="17">
        <f t="shared" si="23"/>
        <v>32.689511513920614</v>
      </c>
      <c r="X49" s="17">
        <f t="shared" si="24"/>
        <v>50.532543257836828</v>
      </c>
      <c r="Y49" s="17">
        <f t="shared" si="25"/>
        <v>2.9839162327741136</v>
      </c>
      <c r="Z49" s="17"/>
      <c r="AA49" s="17">
        <f t="shared" si="26"/>
        <v>38.985366526008697</v>
      </c>
      <c r="AB49" s="17">
        <f t="shared" si="27"/>
        <v>25.01393824219517</v>
      </c>
      <c r="AC49" s="17">
        <f t="shared" si="28"/>
        <v>38.327907281851644</v>
      </c>
      <c r="AD49" s="17">
        <f t="shared" si="29"/>
        <v>38.667384666617387</v>
      </c>
      <c r="AE49" s="17">
        <f t="shared" si="30"/>
        <v>2.2832857668953115</v>
      </c>
      <c r="AF49" s="17">
        <f t="shared" si="31"/>
        <v>104.61049781695084</v>
      </c>
      <c r="AG49" s="17">
        <f t="shared" si="32"/>
        <v>104.94997520171657</v>
      </c>
      <c r="AH49" s="17">
        <f t="shared" si="33"/>
        <v>0.96264908281616335</v>
      </c>
      <c r="AI49" s="17">
        <f t="shared" si="34"/>
        <v>2.9666978214600488</v>
      </c>
      <c r="AJ49" s="17">
        <f t="shared" si="35"/>
        <v>7.9836962493026578</v>
      </c>
    </row>
    <row r="50" spans="1:36" s="13" customFormat="1" x14ac:dyDescent="0.15">
      <c r="A50" s="3"/>
      <c r="B50" s="13">
        <v>17</v>
      </c>
      <c r="C50" s="14">
        <v>40423</v>
      </c>
      <c r="D50" s="15">
        <f t="shared" si="21"/>
        <v>12</v>
      </c>
      <c r="E50" s="15"/>
      <c r="F50" s="15">
        <v>500</v>
      </c>
      <c r="G50" s="3"/>
      <c r="H50" s="54">
        <v>174.64814814814815</v>
      </c>
      <c r="I50" s="58">
        <v>11.489420978824851</v>
      </c>
      <c r="J50" s="58">
        <v>3.6805034265429573</v>
      </c>
      <c r="K50" s="58">
        <v>1.7609108219510632</v>
      </c>
      <c r="L50" s="58">
        <v>0.22222900573449836</v>
      </c>
      <c r="M50" s="58">
        <v>15.880332242447508</v>
      </c>
      <c r="N50" s="58">
        <v>12.513131453173536</v>
      </c>
      <c r="O50" s="43">
        <v>1.4339604507408985E-2</v>
      </c>
      <c r="P50" s="43">
        <v>4.7104873198175043E-3</v>
      </c>
      <c r="Q50" s="58">
        <v>0.14778198949844737</v>
      </c>
      <c r="R50" s="43">
        <v>7.7694560453739472E-2</v>
      </c>
      <c r="S50" s="58">
        <v>0.43109565158999957</v>
      </c>
      <c r="T50" s="55">
        <v>999</v>
      </c>
      <c r="U50" s="55"/>
      <c r="V50" s="17">
        <f t="shared" si="22"/>
        <v>20.066060972462441</v>
      </c>
      <c r="W50" s="17">
        <f t="shared" si="23"/>
        <v>63.377615370214151</v>
      </c>
      <c r="X50" s="17">
        <f t="shared" si="24"/>
        <v>54.149732341823423</v>
      </c>
      <c r="Y50" s="17">
        <f t="shared" si="25"/>
        <v>4.8514855395417911</v>
      </c>
      <c r="Z50" s="17"/>
      <c r="AA50" s="17">
        <f t="shared" si="26"/>
        <v>32.826917082356722</v>
      </c>
      <c r="AB50" s="17">
        <f t="shared" si="27"/>
        <v>36.288741702805261</v>
      </c>
      <c r="AC50" s="17">
        <f t="shared" si="28"/>
        <v>30.670861887857978</v>
      </c>
      <c r="AD50" s="17">
        <f t="shared" si="29"/>
        <v>31.005042375765715</v>
      </c>
      <c r="AE50" s="17">
        <f t="shared" si="30"/>
        <v>2.7778625716812293</v>
      </c>
      <c r="AF50" s="17">
        <f t="shared" si="31"/>
        <v>102.56438324470119</v>
      </c>
      <c r="AG50" s="17">
        <f t="shared" si="32"/>
        <v>102.89856373260892</v>
      </c>
      <c r="AH50" s="17">
        <f t="shared" si="33"/>
        <v>1.7416877896809826</v>
      </c>
      <c r="AI50" s="17">
        <f t="shared" si="34"/>
        <v>3.121698215511973</v>
      </c>
      <c r="AJ50" s="17">
        <f t="shared" si="35"/>
        <v>7.6121540672024874</v>
      </c>
    </row>
    <row r="51" spans="1:36" s="13" customFormat="1" x14ac:dyDescent="0.15">
      <c r="A51" s="3"/>
      <c r="B51" s="13">
        <v>18</v>
      </c>
      <c r="C51" s="14">
        <v>40435</v>
      </c>
      <c r="D51" s="15">
        <f t="shared" si="21"/>
        <v>12</v>
      </c>
      <c r="E51" s="15"/>
      <c r="F51" s="15">
        <v>500</v>
      </c>
      <c r="G51" s="3"/>
      <c r="H51" s="54">
        <v>3.7222222222222219</v>
      </c>
      <c r="I51" s="55">
        <v>999</v>
      </c>
      <c r="J51" s="55">
        <v>999</v>
      </c>
      <c r="K51" s="55">
        <v>999</v>
      </c>
      <c r="L51" s="55">
        <v>999</v>
      </c>
      <c r="M51" s="55">
        <v>999</v>
      </c>
      <c r="N51" s="55">
        <v>999</v>
      </c>
      <c r="O51" s="61">
        <v>999</v>
      </c>
      <c r="P51" s="61">
        <v>999</v>
      </c>
      <c r="Q51" s="55">
        <v>999</v>
      </c>
      <c r="R51" s="61">
        <v>999</v>
      </c>
      <c r="S51" s="55">
        <v>999</v>
      </c>
      <c r="T51" s="55">
        <v>999</v>
      </c>
      <c r="U51" s="55"/>
      <c r="V51" s="17">
        <f t="shared" si="22"/>
        <v>999</v>
      </c>
      <c r="W51" s="17">
        <f t="shared" si="23"/>
        <v>999</v>
      </c>
      <c r="X51" s="17">
        <f t="shared" si="24"/>
        <v>999</v>
      </c>
      <c r="Y51" s="17">
        <f t="shared" si="25"/>
        <v>999</v>
      </c>
      <c r="Z51" s="17"/>
      <c r="AA51" s="17">
        <f t="shared" si="26"/>
        <v>999</v>
      </c>
      <c r="AB51" s="17">
        <f t="shared" si="27"/>
        <v>999</v>
      </c>
      <c r="AC51" s="17">
        <f t="shared" si="28"/>
        <v>999</v>
      </c>
      <c r="AD51" s="17">
        <f t="shared" si="29"/>
        <v>999</v>
      </c>
      <c r="AE51" s="17">
        <f t="shared" si="30"/>
        <v>999</v>
      </c>
      <c r="AF51" s="17">
        <f t="shared" si="31"/>
        <v>999</v>
      </c>
      <c r="AG51" s="17">
        <f t="shared" si="32"/>
        <v>999</v>
      </c>
      <c r="AH51" s="17">
        <f t="shared" si="33"/>
        <v>999</v>
      </c>
      <c r="AI51" s="17">
        <f t="shared" si="34"/>
        <v>999</v>
      </c>
      <c r="AJ51" s="17">
        <f t="shared" si="35"/>
        <v>999</v>
      </c>
    </row>
    <row r="52" spans="1:36" s="13" customFormat="1" x14ac:dyDescent="0.15">
      <c r="A52" s="3"/>
      <c r="B52" s="13">
        <v>19</v>
      </c>
      <c r="C52" s="14">
        <v>40447</v>
      </c>
      <c r="D52" s="15">
        <f t="shared" si="21"/>
        <v>12</v>
      </c>
      <c r="E52" s="15"/>
      <c r="F52" s="15">
        <v>500</v>
      </c>
      <c r="G52" s="3"/>
      <c r="H52" s="54">
        <v>163.38888888888889</v>
      </c>
      <c r="I52" s="58">
        <v>9.0298613595511767</v>
      </c>
      <c r="J52" s="58">
        <v>5.1817235666087047</v>
      </c>
      <c r="K52" s="58">
        <v>1.3584157602319349</v>
      </c>
      <c r="L52" s="58">
        <v>8.946598513623906E-2</v>
      </c>
      <c r="M52" s="58">
        <v>14.094592322863859</v>
      </c>
      <c r="N52" s="58">
        <v>17.598541412320607</v>
      </c>
      <c r="O52" s="43">
        <v>5.8778879106117666E-3</v>
      </c>
      <c r="P52" s="43">
        <v>3.0730293914186233E-3</v>
      </c>
      <c r="Q52" s="58">
        <v>4.1457660793657147E-2</v>
      </c>
      <c r="R52" s="43">
        <v>6.2356210033451785E-2</v>
      </c>
      <c r="S52" s="58">
        <v>0.35681189789656331</v>
      </c>
      <c r="T52" s="55">
        <v>999</v>
      </c>
      <c r="U52" s="55"/>
      <c r="V52" s="17">
        <f t="shared" si="22"/>
        <v>14.753790143577783</v>
      </c>
      <c r="W52" s="17">
        <f t="shared" si="23"/>
        <v>54.069769947367455</v>
      </c>
      <c r="X52" s="17">
        <f t="shared" si="24"/>
        <v>71.702431336794533</v>
      </c>
      <c r="Y52" s="17">
        <f t="shared" si="25"/>
        <v>1.8272184880949935</v>
      </c>
      <c r="Z52" s="17"/>
      <c r="AA52" s="17">
        <f t="shared" si="26"/>
        <v>25.799603884431935</v>
      </c>
      <c r="AB52" s="17">
        <f t="shared" si="27"/>
        <v>33.09268476887501</v>
      </c>
      <c r="AC52" s="17">
        <f t="shared" si="28"/>
        <v>43.181029721739208</v>
      </c>
      <c r="AD52" s="17">
        <f t="shared" si="29"/>
        <v>43.88452104938122</v>
      </c>
      <c r="AE52" s="17">
        <f t="shared" si="30"/>
        <v>1.1183248142029882</v>
      </c>
      <c r="AF52" s="17">
        <f t="shared" si="31"/>
        <v>103.19164318924915</v>
      </c>
      <c r="AG52" s="17">
        <f t="shared" si="32"/>
        <v>103.89513451689116</v>
      </c>
      <c r="AH52" s="17">
        <f t="shared" si="33"/>
        <v>1.1221511695419104</v>
      </c>
      <c r="AI52" s="17">
        <f t="shared" si="34"/>
        <v>1.7426366427070852</v>
      </c>
      <c r="AJ52" s="17">
        <f t="shared" si="35"/>
        <v>7.7552385368460364</v>
      </c>
    </row>
    <row r="53" spans="1:36" s="13" customFormat="1" x14ac:dyDescent="0.15">
      <c r="A53" s="3"/>
      <c r="B53" s="13">
        <v>20</v>
      </c>
      <c r="C53" s="14">
        <v>40459</v>
      </c>
      <c r="D53" s="15">
        <v>12</v>
      </c>
      <c r="E53" s="15"/>
      <c r="F53" s="15">
        <v>500</v>
      </c>
      <c r="G53" s="3"/>
      <c r="H53" s="54">
        <v>169.92592592592592</v>
      </c>
      <c r="I53" s="58">
        <v>9.1754077210900533</v>
      </c>
      <c r="J53" s="58">
        <v>5.6806046316346901</v>
      </c>
      <c r="K53" s="58">
        <v>1.431734558640658</v>
      </c>
      <c r="L53" s="58">
        <v>0.10740290779461321</v>
      </c>
      <c r="M53" s="58">
        <v>12.303712475472645</v>
      </c>
      <c r="N53" s="58">
        <v>19.191742467020596</v>
      </c>
      <c r="O53" s="43">
        <v>6.2808962854451859E-3</v>
      </c>
      <c r="P53" s="43">
        <v>4.4649876635173844E-3</v>
      </c>
      <c r="Q53" s="58">
        <v>4.4948697856272361E-2</v>
      </c>
      <c r="R53" s="43">
        <v>6.9852805500449922E-2</v>
      </c>
      <c r="S53" s="58">
        <v>0.3474821579701402</v>
      </c>
      <c r="T53" s="55">
        <v>999</v>
      </c>
      <c r="U53" s="55"/>
      <c r="V53" s="17">
        <f t="shared" si="22"/>
        <v>15.591396527541173</v>
      </c>
      <c r="W53" s="17">
        <f t="shared" si="23"/>
        <v>48.679269428781815</v>
      </c>
      <c r="X53" s="17">
        <f t="shared" si="24"/>
        <v>81.301233489083003</v>
      </c>
      <c r="Y53" s="17">
        <f t="shared" si="25"/>
        <v>2.2813173192670622</v>
      </c>
      <c r="Z53" s="17"/>
      <c r="AA53" s="17">
        <f t="shared" si="26"/>
        <v>26.215450631685869</v>
      </c>
      <c r="AB53" s="17">
        <f t="shared" si="27"/>
        <v>28.647346873956167</v>
      </c>
      <c r="AC53" s="17">
        <f t="shared" si="28"/>
        <v>47.338371930289078</v>
      </c>
      <c r="AD53" s="17">
        <f t="shared" si="29"/>
        <v>47.84510253280822</v>
      </c>
      <c r="AE53" s="17">
        <f t="shared" si="30"/>
        <v>1.3425363474326653</v>
      </c>
      <c r="AF53" s="17">
        <f t="shared" si="31"/>
        <v>103.54370578336379</v>
      </c>
      <c r="AG53" s="17">
        <f t="shared" si="32"/>
        <v>104.05043638588292</v>
      </c>
      <c r="AH53" s="17">
        <f t="shared" si="33"/>
        <v>0.89099987690411064</v>
      </c>
      <c r="AI53" s="17">
        <f t="shared" si="34"/>
        <v>1.6152167447093875</v>
      </c>
      <c r="AJ53" s="17">
        <f t="shared" si="35"/>
        <v>7.47669480817388</v>
      </c>
    </row>
    <row r="54" spans="1:36" s="21" customFormat="1" x14ac:dyDescent="0.15">
      <c r="A54" s="20" t="s">
        <v>55</v>
      </c>
      <c r="D54" s="22"/>
      <c r="E54" s="22"/>
      <c r="F54" s="21" t="s">
        <v>56</v>
      </c>
      <c r="H54" s="56"/>
      <c r="I54" s="56"/>
      <c r="J54" s="56"/>
      <c r="K54" s="56"/>
      <c r="L54" s="56"/>
      <c r="M54" s="56"/>
      <c r="N54" s="56"/>
      <c r="O54" s="44"/>
      <c r="P54" s="44"/>
      <c r="Q54" s="56"/>
      <c r="R54" s="44"/>
      <c r="S54" s="56"/>
      <c r="T54" s="56"/>
      <c r="U54" s="56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</row>
    <row r="55" spans="1:36" s="3" customFormat="1" x14ac:dyDescent="0.15">
      <c r="D55" s="4"/>
      <c r="E55" s="4"/>
      <c r="F55" s="4"/>
      <c r="H55" s="54"/>
      <c r="I55" s="54"/>
      <c r="J55" s="54"/>
      <c r="K55" s="54"/>
      <c r="L55" s="54"/>
      <c r="M55" s="54"/>
      <c r="N55" s="54"/>
      <c r="O55" s="40"/>
      <c r="P55" s="40"/>
      <c r="Q55" s="54"/>
      <c r="R55" s="40"/>
      <c r="S55" s="54"/>
      <c r="T55" s="54"/>
      <c r="U55" s="54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</row>
    <row r="56" spans="1:36" s="8" customFormat="1" x14ac:dyDescent="0.15">
      <c r="A56" s="7" t="s">
        <v>41</v>
      </c>
      <c r="D56" s="9"/>
      <c r="E56" s="9"/>
      <c r="F56" s="8" t="s">
        <v>43</v>
      </c>
      <c r="H56" s="41"/>
      <c r="I56" s="41"/>
      <c r="J56" s="41"/>
      <c r="K56" s="41"/>
      <c r="L56" s="41"/>
      <c r="M56" s="41"/>
      <c r="N56" s="41"/>
      <c r="O56" s="42"/>
      <c r="P56" s="42"/>
      <c r="Q56" s="41"/>
      <c r="R56" s="42"/>
      <c r="S56" s="41"/>
      <c r="T56" s="41"/>
      <c r="U56" s="41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1:36" s="3" customFormat="1" x14ac:dyDescent="0.15">
      <c r="B57" s="13">
        <v>1</v>
      </c>
      <c r="C57" s="14">
        <v>40231</v>
      </c>
      <c r="D57" s="4">
        <v>12</v>
      </c>
      <c r="E57" s="15"/>
      <c r="F57" s="16">
        <v>4811</v>
      </c>
      <c r="H57" s="54">
        <v>18.753086419753085</v>
      </c>
      <c r="I57" s="54">
        <v>5.3926580314027586</v>
      </c>
      <c r="J57" s="59">
        <v>1.4642560802498883</v>
      </c>
      <c r="K57" s="54">
        <v>0.6338833474085811</v>
      </c>
      <c r="L57" s="60">
        <v>2.4452243998427465</v>
      </c>
      <c r="M57" s="60">
        <v>25.42453158974703</v>
      </c>
      <c r="N57" s="60">
        <v>6.0484626043987069</v>
      </c>
      <c r="O57" s="45">
        <v>0.125741899224455</v>
      </c>
      <c r="P57" s="45">
        <v>2.3307266552116956E-2</v>
      </c>
      <c r="Q57" s="60">
        <v>1.6023156467642743</v>
      </c>
      <c r="R57" s="45">
        <v>0.22882447660567365</v>
      </c>
      <c r="S57" s="60">
        <v>0.88716210246636651</v>
      </c>
      <c r="T57" s="55">
        <v>999</v>
      </c>
      <c r="U57" s="55"/>
      <c r="V57" s="17">
        <f t="shared" ref="V57:V76" si="36">+IF(OR(H57=999,I57=999),999,I57/100*H57)</f>
        <v>1.0112898209507148</v>
      </c>
      <c r="W57" s="17">
        <f t="shared" ref="W57:W76" si="37">+IF(OR(H57=999, L57=999, M57=999),999,(M57-3.42*L57)/100*67.2/28*H57)</f>
        <v>7.6791027058164927</v>
      </c>
      <c r="X57" s="17">
        <f t="shared" ref="X57:X76" si="38">+IF(OR(H57=999,L57=999,N57=999),999,(N57-L57*0.5)/100*100/40*H57)</f>
        <v>2.262489742099095</v>
      </c>
      <c r="Y57" s="17">
        <f t="shared" ref="Y57:Y76" si="39">+IF(OR(H57=999,L57=999),999,L57/100*100/8*H57)</f>
        <v>5.731938060742487</v>
      </c>
      <c r="Z57" s="17"/>
      <c r="AA57" s="17">
        <f t="shared" ref="AA57:AA76" si="40">+IF(I57=999,999,I57/0.35)</f>
        <v>15.407594375436455</v>
      </c>
      <c r="AB57" s="17">
        <f t="shared" ref="AB57:AB76" si="41">+IF(OR(L57=999,M57=999),999,(M57-3.42*L57)*67.2/28)</f>
        <v>40.948473941483606</v>
      </c>
      <c r="AC57" s="17">
        <f t="shared" ref="AC57:AC76" si="42">+IF(J57=999,999,J57*100/12)</f>
        <v>12.202134002082403</v>
      </c>
      <c r="AD57" s="17">
        <f t="shared" ref="AD57:AD76" si="43">+IF(OR(L57=999,N57=999),999,(N57-L57*0.5)*100/40)</f>
        <v>12.064626011193333</v>
      </c>
      <c r="AE57" s="17">
        <f t="shared" ref="AE57:AE76" si="44">+IF(L57=999,999,L57/0.08)</f>
        <v>30.565304998034332</v>
      </c>
      <c r="AF57" s="17">
        <f t="shared" ref="AF57:AF76" si="45">+IF(OR(AA57=999,AC57=99),999,AA57+AB57+AC57+AE57)</f>
        <v>99.123507317036797</v>
      </c>
      <c r="AG57" s="17">
        <f t="shared" ref="AG57:AG76" si="46">+IF(OR(AA57=999,AD57=999),999,AA57+AB57+AD57+AE57)</f>
        <v>98.985999326147734</v>
      </c>
      <c r="AH57" s="17">
        <f t="shared" ref="AH57:AH76" si="47">+IF(OR(W57=999,X57=999),999,(W57/67.2)/(X57/100))</f>
        <v>5.0507350184791582</v>
      </c>
      <c r="AI57" s="17">
        <f t="shared" ref="AI57:AI76" si="48">+IF(OR(I57=999,J57=999),999,I57/J57)</f>
        <v>3.6828653840948733</v>
      </c>
      <c r="AJ57" s="17">
        <f t="shared" ref="AJ57:AJ76" si="49">+IF(OR(I57=999,K57=999),999,(I57/12)/(K57/14))</f>
        <v>9.9252242477899113</v>
      </c>
    </row>
    <row r="58" spans="1:36" s="3" customFormat="1" x14ac:dyDescent="0.15">
      <c r="B58" s="13">
        <v>2</v>
      </c>
      <c r="C58" s="14">
        <v>40243</v>
      </c>
      <c r="D58" s="4">
        <v>12</v>
      </c>
      <c r="E58" s="15"/>
      <c r="F58" s="16">
        <v>4811</v>
      </c>
      <c r="H58" s="54">
        <v>43.296296296296298</v>
      </c>
      <c r="I58" s="54">
        <v>5.3193918526524691</v>
      </c>
      <c r="J58" s="59">
        <v>2.2982244556791027</v>
      </c>
      <c r="K58" s="54">
        <v>0.78459808058019043</v>
      </c>
      <c r="L58" s="60">
        <v>2.1512407813216434</v>
      </c>
      <c r="M58" s="60">
        <v>22.6249265304033</v>
      </c>
      <c r="N58" s="60">
        <v>8.6896919359158495</v>
      </c>
      <c r="O58" s="45">
        <v>0.10979494591053107</v>
      </c>
      <c r="P58" s="45">
        <v>0.11049392635473115</v>
      </c>
      <c r="Q58" s="60">
        <v>1.3990837962716476</v>
      </c>
      <c r="R58" s="45">
        <v>0.16175796042736706</v>
      </c>
      <c r="S58" s="60">
        <v>0.77810198109031603</v>
      </c>
      <c r="T58" s="55">
        <v>999</v>
      </c>
      <c r="U58" s="55"/>
      <c r="V58" s="17">
        <f t="shared" si="36"/>
        <v>2.3030996576854581</v>
      </c>
      <c r="W58" s="17">
        <f t="shared" si="37"/>
        <v>15.864819106785028</v>
      </c>
      <c r="X58" s="17">
        <f t="shared" si="38"/>
        <v>8.2415274411140054</v>
      </c>
      <c r="Y58" s="17">
        <f t="shared" si="39"/>
        <v>11.642594784097229</v>
      </c>
      <c r="Z58" s="17"/>
      <c r="AA58" s="17">
        <f t="shared" si="40"/>
        <v>15.198262436149912</v>
      </c>
      <c r="AB58" s="17">
        <f t="shared" si="41"/>
        <v>36.642439339879878</v>
      </c>
      <c r="AC58" s="17">
        <f t="shared" si="42"/>
        <v>19.151870463992523</v>
      </c>
      <c r="AD58" s="17">
        <f t="shared" si="43"/>
        <v>19.035178863137567</v>
      </c>
      <c r="AE58" s="17">
        <f t="shared" si="44"/>
        <v>26.890509766520541</v>
      </c>
      <c r="AF58" s="17">
        <f t="shared" si="45"/>
        <v>97.88308200654285</v>
      </c>
      <c r="AG58" s="17">
        <f t="shared" si="46"/>
        <v>97.766390405687886</v>
      </c>
      <c r="AH58" s="17">
        <f t="shared" si="47"/>
        <v>2.8645614462527362</v>
      </c>
      <c r="AI58" s="17">
        <f t="shared" si="48"/>
        <v>2.3145658551791195</v>
      </c>
      <c r="AJ58" s="17">
        <f t="shared" si="49"/>
        <v>7.9097276873768694</v>
      </c>
    </row>
    <row r="59" spans="1:36" s="3" customFormat="1" x14ac:dyDescent="0.15">
      <c r="B59" s="13">
        <v>3</v>
      </c>
      <c r="C59" s="14">
        <v>40255</v>
      </c>
      <c r="D59" s="4">
        <v>12</v>
      </c>
      <c r="E59" s="15"/>
      <c r="F59" s="16">
        <v>4811</v>
      </c>
      <c r="H59" s="54">
        <v>72.194444444444443</v>
      </c>
      <c r="I59" s="54">
        <v>3.8138072298500254</v>
      </c>
      <c r="J59" s="59">
        <v>2.3508780996235052</v>
      </c>
      <c r="K59" s="54">
        <v>0.46401857709920002</v>
      </c>
      <c r="L59" s="60">
        <v>2.0369000460794751</v>
      </c>
      <c r="M59" s="60">
        <v>23.496521294892876</v>
      </c>
      <c r="N59" s="60">
        <v>8.8139302028167297</v>
      </c>
      <c r="O59" s="45">
        <v>0.10567920876073511</v>
      </c>
      <c r="P59" s="45">
        <v>9.7478654663041231E-2</v>
      </c>
      <c r="Q59" s="60">
        <v>1.3339403840584694</v>
      </c>
      <c r="R59" s="45">
        <v>0.14556232451458007</v>
      </c>
      <c r="S59" s="60">
        <v>0.75599798169989929</v>
      </c>
      <c r="T59" s="55">
        <v>999</v>
      </c>
      <c r="U59" s="55"/>
      <c r="V59" s="17">
        <f t="shared" si="36"/>
        <v>2.7533569417722821</v>
      </c>
      <c r="W59" s="17">
        <f t="shared" si="37"/>
        <v>28.641539889230319</v>
      </c>
      <c r="X59" s="17">
        <f t="shared" si="38"/>
        <v>14.069759018916946</v>
      </c>
      <c r="Y59" s="17">
        <f t="shared" si="39"/>
        <v>18.381608401946373</v>
      </c>
      <c r="Z59" s="17"/>
      <c r="AA59" s="17">
        <f t="shared" si="40"/>
        <v>10.896592085285787</v>
      </c>
      <c r="AB59" s="17">
        <f t="shared" si="41"/>
        <v>39.672775529522575</v>
      </c>
      <c r="AC59" s="17">
        <f t="shared" si="42"/>
        <v>19.590650830195877</v>
      </c>
      <c r="AD59" s="17">
        <f t="shared" si="43"/>
        <v>19.488700449442479</v>
      </c>
      <c r="AE59" s="17">
        <f t="shared" si="44"/>
        <v>25.461250575993439</v>
      </c>
      <c r="AF59" s="17">
        <f t="shared" si="45"/>
        <v>95.621269020997687</v>
      </c>
      <c r="AG59" s="17">
        <f t="shared" si="46"/>
        <v>95.519318640244279</v>
      </c>
      <c r="AH59" s="17">
        <f t="shared" si="47"/>
        <v>3.0292870733303667</v>
      </c>
      <c r="AI59" s="17">
        <f t="shared" si="48"/>
        <v>1.6222905094316924</v>
      </c>
      <c r="AJ59" s="17">
        <f t="shared" si="49"/>
        <v>9.5889302449353035</v>
      </c>
    </row>
    <row r="60" spans="1:36" s="3" customFormat="1" x14ac:dyDescent="0.15">
      <c r="B60" s="13">
        <v>4</v>
      </c>
      <c r="C60" s="14">
        <v>40267</v>
      </c>
      <c r="D60" s="4">
        <v>12</v>
      </c>
      <c r="E60" s="15"/>
      <c r="F60" s="16">
        <v>4811</v>
      </c>
      <c r="H60" s="54">
        <v>67.157407407407405</v>
      </c>
      <c r="I60" s="54">
        <v>3.4707774936601092</v>
      </c>
      <c r="J60" s="59">
        <v>2.6393651294799652</v>
      </c>
      <c r="K60" s="54">
        <v>0.43628544112788559</v>
      </c>
      <c r="L60" s="60">
        <v>1.5453409701102379</v>
      </c>
      <c r="M60" s="60">
        <v>24.353651424009513</v>
      </c>
      <c r="N60" s="60">
        <v>9.4691109542998078</v>
      </c>
      <c r="O60" s="45">
        <v>7.9951960158747268E-2</v>
      </c>
      <c r="P60" s="45">
        <v>7.6371645180821124E-2</v>
      </c>
      <c r="Q60" s="60">
        <v>1.001622757601079</v>
      </c>
      <c r="R60" s="45">
        <v>0.13035179637601216</v>
      </c>
      <c r="S60" s="60">
        <v>0.64796700622373493</v>
      </c>
      <c r="T60" s="55">
        <v>999</v>
      </c>
      <c r="U60" s="55"/>
      <c r="V60" s="17">
        <f t="shared" si="36"/>
        <v>2.3308841816219235</v>
      </c>
      <c r="W60" s="17">
        <f t="shared" si="37"/>
        <v>30.734322050245403</v>
      </c>
      <c r="X60" s="17">
        <f t="shared" si="38"/>
        <v>14.600759889683269</v>
      </c>
      <c r="Y60" s="17">
        <f t="shared" si="39"/>
        <v>12.972636639131428</v>
      </c>
      <c r="Z60" s="17"/>
      <c r="AA60" s="17">
        <f t="shared" si="40"/>
        <v>9.9165071247431698</v>
      </c>
      <c r="AB60" s="17">
        <f t="shared" si="41"/>
        <v>45.764604734958006</v>
      </c>
      <c r="AC60" s="17">
        <f t="shared" si="42"/>
        <v>21.994709412333041</v>
      </c>
      <c r="AD60" s="17">
        <f t="shared" si="43"/>
        <v>21.741101173111723</v>
      </c>
      <c r="AE60" s="17">
        <f t="shared" si="44"/>
        <v>19.316762126377974</v>
      </c>
      <c r="AF60" s="17">
        <f t="shared" si="45"/>
        <v>96.992583398412194</v>
      </c>
      <c r="AG60" s="17">
        <f t="shared" si="46"/>
        <v>96.738975159190858</v>
      </c>
      <c r="AH60" s="17">
        <f t="shared" si="47"/>
        <v>3.1324121918731036</v>
      </c>
      <c r="AI60" s="17">
        <f t="shared" si="48"/>
        <v>1.3150046785470555</v>
      </c>
      <c r="AJ60" s="17">
        <f t="shared" si="49"/>
        <v>9.2811724333547012</v>
      </c>
    </row>
    <row r="61" spans="1:36" s="3" customFormat="1" x14ac:dyDescent="0.15">
      <c r="B61" s="13">
        <v>5</v>
      </c>
      <c r="C61" s="14">
        <v>40279</v>
      </c>
      <c r="D61" s="4">
        <v>12</v>
      </c>
      <c r="E61" s="15"/>
      <c r="F61" s="16">
        <v>4811</v>
      </c>
      <c r="H61" s="54">
        <v>181.86111111111111</v>
      </c>
      <c r="I61" s="54">
        <v>2.5829409017157547</v>
      </c>
      <c r="J61" s="59">
        <v>3.0847365171720127</v>
      </c>
      <c r="K61" s="54">
        <v>0.3138199575423582</v>
      </c>
      <c r="L61" s="60">
        <v>1.0410489034498907</v>
      </c>
      <c r="M61" s="60">
        <v>24.715643894050917</v>
      </c>
      <c r="N61" s="60">
        <v>10.620784128594151</v>
      </c>
      <c r="O61" s="45">
        <v>5.5633691675623279E-2</v>
      </c>
      <c r="P61" s="45">
        <v>4.741027833437262E-2</v>
      </c>
      <c r="Q61" s="60">
        <v>0.66901435901367634</v>
      </c>
      <c r="R61" s="45">
        <v>0.13632327541973643</v>
      </c>
      <c r="S61" s="60">
        <v>0.49721446492846416</v>
      </c>
      <c r="T61" s="55">
        <v>999</v>
      </c>
      <c r="U61" s="55"/>
      <c r="V61" s="17">
        <f t="shared" si="36"/>
        <v>4.6973650232036244</v>
      </c>
      <c r="W61" s="17">
        <f t="shared" si="37"/>
        <v>92.335643499946514</v>
      </c>
      <c r="X61" s="17">
        <f t="shared" si="38"/>
        <v>45.921111183654645</v>
      </c>
      <c r="Y61" s="17">
        <f t="shared" si="39"/>
        <v>23.665788787800118</v>
      </c>
      <c r="Z61" s="17"/>
      <c r="AA61" s="17">
        <f t="shared" si="40"/>
        <v>7.3798311477593002</v>
      </c>
      <c r="AB61" s="17">
        <f t="shared" si="41"/>
        <v>50.772615946205498</v>
      </c>
      <c r="AC61" s="17">
        <f t="shared" si="42"/>
        <v>25.706137643100107</v>
      </c>
      <c r="AD61" s="17">
        <f t="shared" si="43"/>
        <v>25.250649192173015</v>
      </c>
      <c r="AE61" s="17">
        <f t="shared" si="44"/>
        <v>13.013111293123632</v>
      </c>
      <c r="AF61" s="17">
        <f t="shared" si="45"/>
        <v>96.871696030188531</v>
      </c>
      <c r="AG61" s="17">
        <f t="shared" si="46"/>
        <v>96.416207579261439</v>
      </c>
      <c r="AH61" s="17">
        <f t="shared" si="47"/>
        <v>2.9921800204093967</v>
      </c>
      <c r="AI61" s="17">
        <f t="shared" si="48"/>
        <v>0.83732950523881755</v>
      </c>
      <c r="AJ61" s="17">
        <f t="shared" si="49"/>
        <v>9.6024200487471312</v>
      </c>
    </row>
    <row r="62" spans="1:36" s="3" customFormat="1" x14ac:dyDescent="0.15">
      <c r="B62" s="13">
        <v>6</v>
      </c>
      <c r="C62" s="14">
        <v>40291</v>
      </c>
      <c r="D62" s="4">
        <v>12</v>
      </c>
      <c r="E62" s="15"/>
      <c r="F62" s="16">
        <v>4811</v>
      </c>
      <c r="H62" s="54">
        <v>247.3240740740741</v>
      </c>
      <c r="I62" s="54">
        <v>2.274074133556423</v>
      </c>
      <c r="J62" s="59">
        <v>2.5804808447057739</v>
      </c>
      <c r="K62" s="54">
        <v>0.31673279510816332</v>
      </c>
      <c r="L62" s="60">
        <v>0.96450311379002451</v>
      </c>
      <c r="M62" s="60">
        <v>27.540551483802613</v>
      </c>
      <c r="N62" s="60">
        <v>9.017911210360559</v>
      </c>
      <c r="O62" s="45">
        <v>5.1123357877309442E-2</v>
      </c>
      <c r="P62" s="45">
        <v>3.5143172754631434E-2</v>
      </c>
      <c r="Q62" s="60">
        <v>0.62210607218073821</v>
      </c>
      <c r="R62" s="45">
        <v>9.5602454659436301E-2</v>
      </c>
      <c r="S62" s="60">
        <v>0.47405812556528004</v>
      </c>
      <c r="T62" s="55">
        <v>999</v>
      </c>
      <c r="U62" s="55"/>
      <c r="V62" s="17">
        <f t="shared" si="36"/>
        <v>5.6243327945764472</v>
      </c>
      <c r="W62" s="17">
        <f t="shared" si="37"/>
        <v>143.8948330542419</v>
      </c>
      <c r="X62" s="17">
        <f t="shared" si="38"/>
        <v>52.776853010119964</v>
      </c>
      <c r="Y62" s="17">
        <f t="shared" si="39"/>
        <v>29.818104944959895</v>
      </c>
      <c r="Z62" s="17"/>
      <c r="AA62" s="17">
        <f t="shared" si="40"/>
        <v>6.4973546673040659</v>
      </c>
      <c r="AB62" s="17">
        <f t="shared" si="41"/>
        <v>58.180682003137754</v>
      </c>
      <c r="AC62" s="17">
        <f t="shared" si="42"/>
        <v>21.504007039214784</v>
      </c>
      <c r="AD62" s="17">
        <f t="shared" si="43"/>
        <v>21.33914913366387</v>
      </c>
      <c r="AE62" s="17">
        <f t="shared" si="44"/>
        <v>12.056288922375305</v>
      </c>
      <c r="AF62" s="17">
        <f t="shared" si="45"/>
        <v>98.238332632031913</v>
      </c>
      <c r="AG62" s="17">
        <f t="shared" si="46"/>
        <v>98.073474726480995</v>
      </c>
      <c r="AH62" s="17">
        <f t="shared" si="47"/>
        <v>4.0572562333996558</v>
      </c>
      <c r="AI62" s="17">
        <f t="shared" si="48"/>
        <v>0.88125983892576143</v>
      </c>
      <c r="AJ62" s="17">
        <f t="shared" si="49"/>
        <v>8.3764186409656087</v>
      </c>
    </row>
    <row r="63" spans="1:36" s="3" customFormat="1" x14ac:dyDescent="0.15">
      <c r="B63" s="13">
        <v>7</v>
      </c>
      <c r="C63" s="14">
        <v>40303</v>
      </c>
      <c r="D63" s="4">
        <v>12</v>
      </c>
      <c r="E63" s="15"/>
      <c r="F63" s="16">
        <v>4811</v>
      </c>
      <c r="H63" s="54">
        <v>251.57407407407405</v>
      </c>
      <c r="I63" s="54">
        <v>2.4218002814339612</v>
      </c>
      <c r="J63" s="59">
        <v>2.5859357643792129</v>
      </c>
      <c r="K63" s="54">
        <v>0.31353503212525791</v>
      </c>
      <c r="L63" s="60">
        <v>0.94635359341173453</v>
      </c>
      <c r="M63" s="60">
        <v>26.815218159236338</v>
      </c>
      <c r="N63" s="60">
        <v>8.9549805301594514</v>
      </c>
      <c r="O63" s="45">
        <v>5.1218284409703697E-2</v>
      </c>
      <c r="P63" s="45">
        <v>3.6431754535238899E-2</v>
      </c>
      <c r="Q63" s="60">
        <v>0.69435688991769018</v>
      </c>
      <c r="R63" s="45">
        <v>9.3534427694209055E-2</v>
      </c>
      <c r="S63" s="60">
        <v>0.45259786471347119</v>
      </c>
      <c r="T63" s="55">
        <v>999</v>
      </c>
      <c r="U63" s="55"/>
      <c r="V63" s="17">
        <f t="shared" si="36"/>
        <v>6.0926216339408077</v>
      </c>
      <c r="W63" s="17">
        <f t="shared" si="37"/>
        <v>142.3628836870227</v>
      </c>
      <c r="X63" s="17">
        <f t="shared" si="38"/>
        <v>53.345048018040238</v>
      </c>
      <c r="Y63" s="17">
        <f t="shared" si="39"/>
        <v>29.759753626153728</v>
      </c>
      <c r="Z63" s="17"/>
      <c r="AA63" s="17">
        <f t="shared" si="40"/>
        <v>6.9194293755256036</v>
      </c>
      <c r="AB63" s="17">
        <f t="shared" si="41"/>
        <v>56.588853287443705</v>
      </c>
      <c r="AC63" s="17">
        <f t="shared" si="42"/>
        <v>21.549464703160108</v>
      </c>
      <c r="AD63" s="17">
        <f t="shared" si="43"/>
        <v>21.204509333633958</v>
      </c>
      <c r="AE63" s="17">
        <f t="shared" si="44"/>
        <v>11.829419917646682</v>
      </c>
      <c r="AF63" s="17">
        <f t="shared" si="45"/>
        <v>96.887167283776108</v>
      </c>
      <c r="AG63" s="17">
        <f t="shared" si="46"/>
        <v>96.542211914249947</v>
      </c>
      <c r="AH63" s="17">
        <f t="shared" si="47"/>
        <v>3.9713063755143945</v>
      </c>
      <c r="AI63" s="17">
        <f t="shared" si="48"/>
        <v>0.93652762562543601</v>
      </c>
      <c r="AJ63" s="17">
        <f t="shared" si="49"/>
        <v>9.0115405685964571</v>
      </c>
    </row>
    <row r="64" spans="1:36" s="3" customFormat="1" x14ac:dyDescent="0.15">
      <c r="B64" s="13">
        <v>8</v>
      </c>
      <c r="C64" s="14">
        <v>40315</v>
      </c>
      <c r="D64" s="4">
        <v>12</v>
      </c>
      <c r="E64" s="15"/>
      <c r="F64" s="16">
        <v>4811</v>
      </c>
      <c r="H64" s="54">
        <v>668.68518518518522</v>
      </c>
      <c r="I64" s="54">
        <v>3.8559731496598793</v>
      </c>
      <c r="J64" s="59">
        <v>0.78070519043574871</v>
      </c>
      <c r="K64" s="54">
        <v>0.58608480514293393</v>
      </c>
      <c r="L64" s="60">
        <v>0.4832982981175995</v>
      </c>
      <c r="M64" s="60">
        <v>33.329096455915611</v>
      </c>
      <c r="N64" s="60">
        <v>2.8283189192254619</v>
      </c>
      <c r="O64" s="45">
        <v>2.5528532969613316E-2</v>
      </c>
      <c r="P64" s="45">
        <v>1.8607431170422108E-2</v>
      </c>
      <c r="Q64" s="60">
        <v>0.27692718813263623</v>
      </c>
      <c r="R64" s="45">
        <v>4.9206459341746465E-2</v>
      </c>
      <c r="S64" s="60">
        <v>0.33066775575589147</v>
      </c>
      <c r="T64" s="55">
        <v>999</v>
      </c>
      <c r="U64" s="55"/>
      <c r="V64" s="17">
        <f t="shared" si="36"/>
        <v>25.784321196494179</v>
      </c>
      <c r="W64" s="17">
        <f t="shared" si="37"/>
        <v>508.35399712126474</v>
      </c>
      <c r="X64" s="17">
        <f t="shared" si="38"/>
        <v>43.241693856920371</v>
      </c>
      <c r="Y64" s="17">
        <f t="shared" si="39"/>
        <v>40.396801497056487</v>
      </c>
      <c r="Z64" s="17"/>
      <c r="AA64" s="17">
        <f t="shared" si="40"/>
        <v>11.017066141885371</v>
      </c>
      <c r="AB64" s="17">
        <f t="shared" si="41"/>
        <v>76.02291906324821</v>
      </c>
      <c r="AC64" s="17">
        <f t="shared" si="42"/>
        <v>6.5058765869645727</v>
      </c>
      <c r="AD64" s="17">
        <f t="shared" si="43"/>
        <v>6.4666744254166559</v>
      </c>
      <c r="AE64" s="17">
        <f t="shared" si="44"/>
        <v>6.0412287264699938</v>
      </c>
      <c r="AF64" s="17">
        <f t="shared" si="45"/>
        <v>99.587090518568147</v>
      </c>
      <c r="AG64" s="17">
        <f t="shared" si="46"/>
        <v>99.547888357020227</v>
      </c>
      <c r="AH64" s="17">
        <f t="shared" si="47"/>
        <v>17.494207439835709</v>
      </c>
      <c r="AI64" s="17">
        <f t="shared" si="48"/>
        <v>4.9390899367630396</v>
      </c>
      <c r="AJ64" s="17">
        <f t="shared" si="49"/>
        <v>7.6757412951061497</v>
      </c>
    </row>
    <row r="65" spans="1:36" s="3" customFormat="1" x14ac:dyDescent="0.15">
      <c r="B65" s="13">
        <v>9</v>
      </c>
      <c r="C65" s="14">
        <v>40327</v>
      </c>
      <c r="D65" s="4">
        <v>12</v>
      </c>
      <c r="E65" s="15"/>
      <c r="F65" s="16">
        <v>4811</v>
      </c>
      <c r="H65" s="54">
        <v>949.46296296296293</v>
      </c>
      <c r="I65" s="54">
        <v>4.7997663179335115</v>
      </c>
      <c r="J65" s="59">
        <v>0.51906138859626783</v>
      </c>
      <c r="K65" s="54">
        <v>0.73939229732737199</v>
      </c>
      <c r="L65" s="60">
        <v>0.36871699457411528</v>
      </c>
      <c r="M65" s="60">
        <v>32.647767495650378</v>
      </c>
      <c r="N65" s="60">
        <v>1.8927727634879394</v>
      </c>
      <c r="O65" s="45">
        <v>1.9008289226057483E-2</v>
      </c>
      <c r="P65" s="45">
        <v>1.4186616048873479E-2</v>
      </c>
      <c r="Q65" s="60">
        <v>0.20073003665915146</v>
      </c>
      <c r="R65" s="45">
        <v>3.2207247659972488E-2</v>
      </c>
      <c r="S65" s="60">
        <v>0.31496126831056531</v>
      </c>
      <c r="T65" s="55">
        <v>999</v>
      </c>
      <c r="U65" s="55"/>
      <c r="V65" s="17">
        <f t="shared" si="36"/>
        <v>45.572003497549822</v>
      </c>
      <c r="W65" s="17">
        <f t="shared" si="37"/>
        <v>715.21348212931662</v>
      </c>
      <c r="X65" s="17">
        <f t="shared" si="38"/>
        <v>40.55190177888214</v>
      </c>
      <c r="Y65" s="17">
        <f t="shared" si="39"/>
        <v>43.760391270392276</v>
      </c>
      <c r="Z65" s="17"/>
      <c r="AA65" s="17">
        <f t="shared" si="40"/>
        <v>13.713618051238605</v>
      </c>
      <c r="AB65" s="17">
        <f t="shared" si="41"/>
        <v>75.328212898096567</v>
      </c>
      <c r="AC65" s="17">
        <f t="shared" si="42"/>
        <v>4.3255115716355652</v>
      </c>
      <c r="AD65" s="17">
        <f t="shared" si="43"/>
        <v>4.2710356655022048</v>
      </c>
      <c r="AE65" s="17">
        <f t="shared" si="44"/>
        <v>4.6089624321764404</v>
      </c>
      <c r="AF65" s="17">
        <f t="shared" si="45"/>
        <v>97.976304953147178</v>
      </c>
      <c r="AG65" s="17">
        <f t="shared" si="46"/>
        <v>97.92182904701383</v>
      </c>
      <c r="AH65" s="17">
        <f t="shared" si="47"/>
        <v>26.245520685601949</v>
      </c>
      <c r="AI65" s="17">
        <f t="shared" si="48"/>
        <v>9.2470108996429854</v>
      </c>
      <c r="AJ65" s="17">
        <f t="shared" si="49"/>
        <v>7.5734185914072425</v>
      </c>
    </row>
    <row r="66" spans="1:36" s="3" customFormat="1" x14ac:dyDescent="0.15">
      <c r="B66" s="27">
        <v>10</v>
      </c>
      <c r="C66" s="28">
        <v>40339</v>
      </c>
      <c r="D66" s="15">
        <f t="shared" ref="D66:D75" si="50">+C67-C66</f>
        <v>12</v>
      </c>
      <c r="E66" s="15"/>
      <c r="F66" s="16">
        <v>4811</v>
      </c>
      <c r="H66" s="55">
        <v>999</v>
      </c>
      <c r="I66" s="55">
        <v>999</v>
      </c>
      <c r="J66" s="55">
        <v>999</v>
      </c>
      <c r="K66" s="55">
        <v>999</v>
      </c>
      <c r="L66" s="55">
        <v>999</v>
      </c>
      <c r="M66" s="55">
        <v>999</v>
      </c>
      <c r="N66" s="55">
        <v>999</v>
      </c>
      <c r="O66" s="61">
        <v>999</v>
      </c>
      <c r="P66" s="61">
        <v>999</v>
      </c>
      <c r="Q66" s="55">
        <v>999</v>
      </c>
      <c r="R66" s="61">
        <v>999</v>
      </c>
      <c r="S66" s="55">
        <v>999</v>
      </c>
      <c r="T66" s="55">
        <v>999</v>
      </c>
      <c r="U66" s="55"/>
      <c r="V66" s="17">
        <f t="shared" si="36"/>
        <v>999</v>
      </c>
      <c r="W66" s="17">
        <f t="shared" si="37"/>
        <v>999</v>
      </c>
      <c r="X66" s="17">
        <f t="shared" si="38"/>
        <v>999</v>
      </c>
      <c r="Y66" s="17">
        <f t="shared" si="39"/>
        <v>999</v>
      </c>
      <c r="Z66" s="17"/>
      <c r="AA66" s="17">
        <f t="shared" si="40"/>
        <v>999</v>
      </c>
      <c r="AB66" s="17">
        <f t="shared" si="41"/>
        <v>999</v>
      </c>
      <c r="AC66" s="17">
        <f t="shared" si="42"/>
        <v>999</v>
      </c>
      <c r="AD66" s="17">
        <f t="shared" si="43"/>
        <v>999</v>
      </c>
      <c r="AE66" s="17">
        <f t="shared" si="44"/>
        <v>999</v>
      </c>
      <c r="AF66" s="17">
        <f t="shared" si="45"/>
        <v>999</v>
      </c>
      <c r="AG66" s="17">
        <f t="shared" si="46"/>
        <v>999</v>
      </c>
      <c r="AH66" s="17">
        <f t="shared" si="47"/>
        <v>999</v>
      </c>
      <c r="AI66" s="17">
        <f t="shared" si="48"/>
        <v>999</v>
      </c>
      <c r="AJ66" s="17">
        <f t="shared" si="49"/>
        <v>999</v>
      </c>
    </row>
    <row r="67" spans="1:36" s="3" customFormat="1" x14ac:dyDescent="0.15">
      <c r="B67" s="27">
        <v>11</v>
      </c>
      <c r="C67" s="28">
        <v>40351</v>
      </c>
      <c r="D67" s="15">
        <f t="shared" si="50"/>
        <v>12</v>
      </c>
      <c r="E67" s="15"/>
      <c r="F67" s="16">
        <v>4811</v>
      </c>
      <c r="H67" s="55">
        <v>999</v>
      </c>
      <c r="I67" s="55">
        <v>999</v>
      </c>
      <c r="J67" s="55">
        <v>999</v>
      </c>
      <c r="K67" s="55">
        <v>999</v>
      </c>
      <c r="L67" s="55">
        <v>999</v>
      </c>
      <c r="M67" s="55">
        <v>999</v>
      </c>
      <c r="N67" s="55">
        <v>999</v>
      </c>
      <c r="O67" s="61">
        <v>999</v>
      </c>
      <c r="P67" s="61">
        <v>999</v>
      </c>
      <c r="Q67" s="55">
        <v>999</v>
      </c>
      <c r="R67" s="61">
        <v>999</v>
      </c>
      <c r="S67" s="55">
        <v>999</v>
      </c>
      <c r="T67" s="55">
        <v>999</v>
      </c>
      <c r="U67" s="55"/>
      <c r="V67" s="17">
        <f t="shared" si="36"/>
        <v>999</v>
      </c>
      <c r="W67" s="17">
        <f t="shared" si="37"/>
        <v>999</v>
      </c>
      <c r="X67" s="17">
        <f t="shared" si="38"/>
        <v>999</v>
      </c>
      <c r="Y67" s="17">
        <f t="shared" si="39"/>
        <v>999</v>
      </c>
      <c r="Z67" s="17"/>
      <c r="AA67" s="17">
        <f t="shared" si="40"/>
        <v>999</v>
      </c>
      <c r="AB67" s="17">
        <f t="shared" si="41"/>
        <v>999</v>
      </c>
      <c r="AC67" s="17">
        <f t="shared" si="42"/>
        <v>999</v>
      </c>
      <c r="AD67" s="17">
        <f t="shared" si="43"/>
        <v>999</v>
      </c>
      <c r="AE67" s="17">
        <f t="shared" si="44"/>
        <v>999</v>
      </c>
      <c r="AF67" s="17">
        <f t="shared" si="45"/>
        <v>999</v>
      </c>
      <c r="AG67" s="17">
        <f t="shared" si="46"/>
        <v>999</v>
      </c>
      <c r="AH67" s="17">
        <f t="shared" si="47"/>
        <v>999</v>
      </c>
      <c r="AI67" s="17">
        <f t="shared" si="48"/>
        <v>999</v>
      </c>
      <c r="AJ67" s="17">
        <f t="shared" si="49"/>
        <v>999</v>
      </c>
    </row>
    <row r="68" spans="1:36" s="3" customFormat="1" x14ac:dyDescent="0.15">
      <c r="B68" s="27">
        <v>12</v>
      </c>
      <c r="C68" s="28">
        <v>40363</v>
      </c>
      <c r="D68" s="15">
        <f t="shared" si="50"/>
        <v>12</v>
      </c>
      <c r="E68" s="15"/>
      <c r="F68" s="16">
        <v>4811</v>
      </c>
      <c r="H68" s="55">
        <v>999</v>
      </c>
      <c r="I68" s="55">
        <v>999</v>
      </c>
      <c r="J68" s="55">
        <v>999</v>
      </c>
      <c r="K68" s="55">
        <v>999</v>
      </c>
      <c r="L68" s="55">
        <v>999</v>
      </c>
      <c r="M68" s="55">
        <v>999</v>
      </c>
      <c r="N68" s="55">
        <v>999</v>
      </c>
      <c r="O68" s="61">
        <v>999</v>
      </c>
      <c r="P68" s="61">
        <v>999</v>
      </c>
      <c r="Q68" s="55">
        <v>999</v>
      </c>
      <c r="R68" s="61">
        <v>999</v>
      </c>
      <c r="S68" s="55">
        <v>999</v>
      </c>
      <c r="T68" s="55">
        <v>999</v>
      </c>
      <c r="U68" s="55"/>
      <c r="V68" s="17">
        <f t="shared" si="36"/>
        <v>999</v>
      </c>
      <c r="W68" s="17">
        <f t="shared" si="37"/>
        <v>999</v>
      </c>
      <c r="X68" s="17">
        <f t="shared" si="38"/>
        <v>999</v>
      </c>
      <c r="Y68" s="17">
        <f t="shared" si="39"/>
        <v>999</v>
      </c>
      <c r="Z68" s="17"/>
      <c r="AA68" s="17">
        <f t="shared" si="40"/>
        <v>999</v>
      </c>
      <c r="AB68" s="17">
        <f t="shared" si="41"/>
        <v>999</v>
      </c>
      <c r="AC68" s="17">
        <f t="shared" si="42"/>
        <v>999</v>
      </c>
      <c r="AD68" s="17">
        <f t="shared" si="43"/>
        <v>999</v>
      </c>
      <c r="AE68" s="17">
        <f t="shared" si="44"/>
        <v>999</v>
      </c>
      <c r="AF68" s="17">
        <f t="shared" si="45"/>
        <v>999</v>
      </c>
      <c r="AG68" s="17">
        <f t="shared" si="46"/>
        <v>999</v>
      </c>
      <c r="AH68" s="17">
        <f t="shared" si="47"/>
        <v>999</v>
      </c>
      <c r="AI68" s="17">
        <f t="shared" si="48"/>
        <v>999</v>
      </c>
      <c r="AJ68" s="17">
        <f t="shared" si="49"/>
        <v>999</v>
      </c>
    </row>
    <row r="69" spans="1:36" s="3" customFormat="1" x14ac:dyDescent="0.15">
      <c r="B69" s="27">
        <v>13</v>
      </c>
      <c r="C69" s="28">
        <v>40375</v>
      </c>
      <c r="D69" s="15">
        <f t="shared" si="50"/>
        <v>12</v>
      </c>
      <c r="E69" s="15"/>
      <c r="F69" s="16">
        <v>4811</v>
      </c>
      <c r="H69" s="55">
        <v>999</v>
      </c>
      <c r="I69" s="55">
        <v>999</v>
      </c>
      <c r="J69" s="55">
        <v>999</v>
      </c>
      <c r="K69" s="55">
        <v>999</v>
      </c>
      <c r="L69" s="55">
        <v>999</v>
      </c>
      <c r="M69" s="55">
        <v>999</v>
      </c>
      <c r="N69" s="55">
        <v>999</v>
      </c>
      <c r="O69" s="61">
        <v>999</v>
      </c>
      <c r="P69" s="61">
        <v>999</v>
      </c>
      <c r="Q69" s="55">
        <v>999</v>
      </c>
      <c r="R69" s="61">
        <v>999</v>
      </c>
      <c r="S69" s="55">
        <v>999</v>
      </c>
      <c r="T69" s="55">
        <v>999</v>
      </c>
      <c r="U69" s="55"/>
      <c r="V69" s="17">
        <f t="shared" si="36"/>
        <v>999</v>
      </c>
      <c r="W69" s="17">
        <f t="shared" si="37"/>
        <v>999</v>
      </c>
      <c r="X69" s="17">
        <f t="shared" si="38"/>
        <v>999</v>
      </c>
      <c r="Y69" s="17">
        <f t="shared" si="39"/>
        <v>999</v>
      </c>
      <c r="Z69" s="17"/>
      <c r="AA69" s="17">
        <f t="shared" si="40"/>
        <v>999</v>
      </c>
      <c r="AB69" s="17">
        <f t="shared" si="41"/>
        <v>999</v>
      </c>
      <c r="AC69" s="17">
        <f t="shared" si="42"/>
        <v>999</v>
      </c>
      <c r="AD69" s="17">
        <f t="shared" si="43"/>
        <v>999</v>
      </c>
      <c r="AE69" s="17">
        <f t="shared" si="44"/>
        <v>999</v>
      </c>
      <c r="AF69" s="17">
        <f t="shared" si="45"/>
        <v>999</v>
      </c>
      <c r="AG69" s="17">
        <f t="shared" si="46"/>
        <v>999</v>
      </c>
      <c r="AH69" s="17">
        <f t="shared" si="47"/>
        <v>999</v>
      </c>
      <c r="AI69" s="17">
        <f t="shared" si="48"/>
        <v>999</v>
      </c>
      <c r="AJ69" s="17">
        <f t="shared" si="49"/>
        <v>999</v>
      </c>
    </row>
    <row r="70" spans="1:36" s="3" customFormat="1" x14ac:dyDescent="0.15">
      <c r="B70" s="27">
        <v>14</v>
      </c>
      <c r="C70" s="28">
        <v>40387</v>
      </c>
      <c r="D70" s="15">
        <f t="shared" si="50"/>
        <v>12</v>
      </c>
      <c r="E70" s="15"/>
      <c r="F70" s="16">
        <v>4811</v>
      </c>
      <c r="H70" s="55">
        <v>999</v>
      </c>
      <c r="I70" s="55">
        <v>999</v>
      </c>
      <c r="J70" s="55">
        <v>999</v>
      </c>
      <c r="K70" s="55">
        <v>999</v>
      </c>
      <c r="L70" s="55">
        <v>999</v>
      </c>
      <c r="M70" s="55">
        <v>999</v>
      </c>
      <c r="N70" s="55">
        <v>999</v>
      </c>
      <c r="O70" s="61">
        <v>999</v>
      </c>
      <c r="P70" s="61">
        <v>999</v>
      </c>
      <c r="Q70" s="55">
        <v>999</v>
      </c>
      <c r="R70" s="61">
        <v>999</v>
      </c>
      <c r="S70" s="55">
        <v>999</v>
      </c>
      <c r="T70" s="55">
        <v>999</v>
      </c>
      <c r="U70" s="55"/>
      <c r="V70" s="17">
        <f t="shared" si="36"/>
        <v>999</v>
      </c>
      <c r="W70" s="17">
        <f t="shared" si="37"/>
        <v>999</v>
      </c>
      <c r="X70" s="17">
        <f t="shared" si="38"/>
        <v>999</v>
      </c>
      <c r="Y70" s="17">
        <f t="shared" si="39"/>
        <v>999</v>
      </c>
      <c r="Z70" s="17"/>
      <c r="AA70" s="17">
        <f t="shared" si="40"/>
        <v>999</v>
      </c>
      <c r="AB70" s="17">
        <f t="shared" si="41"/>
        <v>999</v>
      </c>
      <c r="AC70" s="17">
        <f t="shared" si="42"/>
        <v>999</v>
      </c>
      <c r="AD70" s="17">
        <f t="shared" si="43"/>
        <v>999</v>
      </c>
      <c r="AE70" s="17">
        <f t="shared" si="44"/>
        <v>999</v>
      </c>
      <c r="AF70" s="17">
        <f t="shared" si="45"/>
        <v>999</v>
      </c>
      <c r="AG70" s="17">
        <f t="shared" si="46"/>
        <v>999</v>
      </c>
      <c r="AH70" s="17">
        <f t="shared" si="47"/>
        <v>999</v>
      </c>
      <c r="AI70" s="17">
        <f t="shared" si="48"/>
        <v>999</v>
      </c>
      <c r="AJ70" s="17">
        <f t="shared" si="49"/>
        <v>999</v>
      </c>
    </row>
    <row r="71" spans="1:36" s="3" customFormat="1" x14ac:dyDescent="0.15">
      <c r="B71" s="27">
        <v>15</v>
      </c>
      <c r="C71" s="28">
        <v>40399</v>
      </c>
      <c r="D71" s="15">
        <f t="shared" si="50"/>
        <v>12</v>
      </c>
      <c r="E71" s="15"/>
      <c r="F71" s="16">
        <v>4811</v>
      </c>
      <c r="H71" s="55">
        <v>999</v>
      </c>
      <c r="I71" s="55">
        <v>999</v>
      </c>
      <c r="J71" s="55">
        <v>999</v>
      </c>
      <c r="K71" s="55">
        <v>999</v>
      </c>
      <c r="L71" s="55">
        <v>999</v>
      </c>
      <c r="M71" s="55">
        <v>999</v>
      </c>
      <c r="N71" s="55">
        <v>999</v>
      </c>
      <c r="O71" s="61">
        <v>999</v>
      </c>
      <c r="P71" s="61">
        <v>999</v>
      </c>
      <c r="Q71" s="55">
        <v>999</v>
      </c>
      <c r="R71" s="61">
        <v>999</v>
      </c>
      <c r="S71" s="55">
        <v>999</v>
      </c>
      <c r="T71" s="55">
        <v>999</v>
      </c>
      <c r="U71" s="55"/>
      <c r="V71" s="17">
        <f t="shared" si="36"/>
        <v>999</v>
      </c>
      <c r="W71" s="17">
        <f t="shared" si="37"/>
        <v>999</v>
      </c>
      <c r="X71" s="17">
        <f t="shared" si="38"/>
        <v>999</v>
      </c>
      <c r="Y71" s="17">
        <f t="shared" si="39"/>
        <v>999</v>
      </c>
      <c r="Z71" s="17"/>
      <c r="AA71" s="17">
        <f t="shared" si="40"/>
        <v>999</v>
      </c>
      <c r="AB71" s="17">
        <f t="shared" si="41"/>
        <v>999</v>
      </c>
      <c r="AC71" s="17">
        <f t="shared" si="42"/>
        <v>999</v>
      </c>
      <c r="AD71" s="17">
        <f t="shared" si="43"/>
        <v>999</v>
      </c>
      <c r="AE71" s="17">
        <f t="shared" si="44"/>
        <v>999</v>
      </c>
      <c r="AF71" s="17">
        <f t="shared" si="45"/>
        <v>999</v>
      </c>
      <c r="AG71" s="17">
        <f t="shared" si="46"/>
        <v>999</v>
      </c>
      <c r="AH71" s="17">
        <f t="shared" si="47"/>
        <v>999</v>
      </c>
      <c r="AI71" s="17">
        <f t="shared" si="48"/>
        <v>999</v>
      </c>
      <c r="AJ71" s="17">
        <f t="shared" si="49"/>
        <v>999</v>
      </c>
    </row>
    <row r="72" spans="1:36" s="3" customFormat="1" x14ac:dyDescent="0.15">
      <c r="B72" s="27">
        <v>16</v>
      </c>
      <c r="C72" s="28">
        <v>40411</v>
      </c>
      <c r="D72" s="15">
        <f t="shared" si="50"/>
        <v>12</v>
      </c>
      <c r="E72" s="15"/>
      <c r="F72" s="16">
        <v>4811</v>
      </c>
      <c r="H72" s="55">
        <v>999</v>
      </c>
      <c r="I72" s="55">
        <v>999</v>
      </c>
      <c r="J72" s="55">
        <v>999</v>
      </c>
      <c r="K72" s="55">
        <v>999</v>
      </c>
      <c r="L72" s="55">
        <v>999</v>
      </c>
      <c r="M72" s="55">
        <v>999</v>
      </c>
      <c r="N72" s="55">
        <v>999</v>
      </c>
      <c r="O72" s="61">
        <v>999</v>
      </c>
      <c r="P72" s="61">
        <v>999</v>
      </c>
      <c r="Q72" s="55">
        <v>999</v>
      </c>
      <c r="R72" s="61">
        <v>999</v>
      </c>
      <c r="S72" s="55">
        <v>999</v>
      </c>
      <c r="T72" s="55">
        <v>999</v>
      </c>
      <c r="U72" s="55"/>
      <c r="V72" s="17">
        <f t="shared" si="36"/>
        <v>999</v>
      </c>
      <c r="W72" s="17">
        <f t="shared" si="37"/>
        <v>999</v>
      </c>
      <c r="X72" s="17">
        <f t="shared" si="38"/>
        <v>999</v>
      </c>
      <c r="Y72" s="17">
        <f t="shared" si="39"/>
        <v>999</v>
      </c>
      <c r="Z72" s="17"/>
      <c r="AA72" s="17">
        <f t="shared" si="40"/>
        <v>999</v>
      </c>
      <c r="AB72" s="17">
        <f t="shared" si="41"/>
        <v>999</v>
      </c>
      <c r="AC72" s="17">
        <f t="shared" si="42"/>
        <v>999</v>
      </c>
      <c r="AD72" s="17">
        <f t="shared" si="43"/>
        <v>999</v>
      </c>
      <c r="AE72" s="17">
        <f t="shared" si="44"/>
        <v>999</v>
      </c>
      <c r="AF72" s="17">
        <f t="shared" si="45"/>
        <v>999</v>
      </c>
      <c r="AG72" s="17">
        <f t="shared" si="46"/>
        <v>999</v>
      </c>
      <c r="AH72" s="17">
        <f t="shared" si="47"/>
        <v>999</v>
      </c>
      <c r="AI72" s="17">
        <f t="shared" si="48"/>
        <v>999</v>
      </c>
      <c r="AJ72" s="17">
        <f t="shared" si="49"/>
        <v>999</v>
      </c>
    </row>
    <row r="73" spans="1:36" s="3" customFormat="1" x14ac:dyDescent="0.15">
      <c r="B73" s="27">
        <v>17</v>
      </c>
      <c r="C73" s="28">
        <v>40423</v>
      </c>
      <c r="D73" s="15">
        <f t="shared" si="50"/>
        <v>12</v>
      </c>
      <c r="E73" s="15"/>
      <c r="F73" s="16">
        <v>4811</v>
      </c>
      <c r="H73" s="55">
        <v>999</v>
      </c>
      <c r="I73" s="55">
        <v>999</v>
      </c>
      <c r="J73" s="55">
        <v>999</v>
      </c>
      <c r="K73" s="55">
        <v>999</v>
      </c>
      <c r="L73" s="55">
        <v>999</v>
      </c>
      <c r="M73" s="55">
        <v>999</v>
      </c>
      <c r="N73" s="55">
        <v>999</v>
      </c>
      <c r="O73" s="61">
        <v>999</v>
      </c>
      <c r="P73" s="61">
        <v>999</v>
      </c>
      <c r="Q73" s="55">
        <v>999</v>
      </c>
      <c r="R73" s="61">
        <v>999</v>
      </c>
      <c r="S73" s="55">
        <v>999</v>
      </c>
      <c r="T73" s="55">
        <v>999</v>
      </c>
      <c r="U73" s="55"/>
      <c r="V73" s="17">
        <f t="shared" si="36"/>
        <v>999</v>
      </c>
      <c r="W73" s="17">
        <f t="shared" si="37"/>
        <v>999</v>
      </c>
      <c r="X73" s="17">
        <f t="shared" si="38"/>
        <v>999</v>
      </c>
      <c r="Y73" s="17">
        <f t="shared" si="39"/>
        <v>999</v>
      </c>
      <c r="Z73" s="17"/>
      <c r="AA73" s="17">
        <f t="shared" si="40"/>
        <v>999</v>
      </c>
      <c r="AB73" s="17">
        <f t="shared" si="41"/>
        <v>999</v>
      </c>
      <c r="AC73" s="17">
        <f t="shared" si="42"/>
        <v>999</v>
      </c>
      <c r="AD73" s="17">
        <f t="shared" si="43"/>
        <v>999</v>
      </c>
      <c r="AE73" s="17">
        <f t="shared" si="44"/>
        <v>999</v>
      </c>
      <c r="AF73" s="17">
        <f t="shared" si="45"/>
        <v>999</v>
      </c>
      <c r="AG73" s="17">
        <f t="shared" si="46"/>
        <v>999</v>
      </c>
      <c r="AH73" s="17">
        <f t="shared" si="47"/>
        <v>999</v>
      </c>
      <c r="AI73" s="17">
        <f t="shared" si="48"/>
        <v>999</v>
      </c>
      <c r="AJ73" s="17">
        <f t="shared" si="49"/>
        <v>999</v>
      </c>
    </row>
    <row r="74" spans="1:36" s="3" customFormat="1" x14ac:dyDescent="0.15">
      <c r="B74" s="27">
        <v>18</v>
      </c>
      <c r="C74" s="28">
        <v>40435</v>
      </c>
      <c r="D74" s="15">
        <f t="shared" si="50"/>
        <v>12</v>
      </c>
      <c r="E74" s="15"/>
      <c r="F74" s="16">
        <v>4811</v>
      </c>
      <c r="H74" s="55">
        <v>999</v>
      </c>
      <c r="I74" s="55">
        <v>999</v>
      </c>
      <c r="J74" s="55">
        <v>999</v>
      </c>
      <c r="K74" s="55">
        <v>999</v>
      </c>
      <c r="L74" s="55">
        <v>999</v>
      </c>
      <c r="M74" s="55">
        <v>999</v>
      </c>
      <c r="N74" s="55">
        <v>999</v>
      </c>
      <c r="O74" s="61">
        <v>999</v>
      </c>
      <c r="P74" s="61">
        <v>999</v>
      </c>
      <c r="Q74" s="55">
        <v>999</v>
      </c>
      <c r="R74" s="61">
        <v>999</v>
      </c>
      <c r="S74" s="55">
        <v>999</v>
      </c>
      <c r="T74" s="55">
        <v>999</v>
      </c>
      <c r="U74" s="55"/>
      <c r="V74" s="17">
        <f t="shared" si="36"/>
        <v>999</v>
      </c>
      <c r="W74" s="17">
        <f t="shared" si="37"/>
        <v>999</v>
      </c>
      <c r="X74" s="17">
        <f t="shared" si="38"/>
        <v>999</v>
      </c>
      <c r="Y74" s="17">
        <f t="shared" si="39"/>
        <v>999</v>
      </c>
      <c r="Z74" s="17"/>
      <c r="AA74" s="17">
        <f t="shared" si="40"/>
        <v>999</v>
      </c>
      <c r="AB74" s="17">
        <f t="shared" si="41"/>
        <v>999</v>
      </c>
      <c r="AC74" s="17">
        <f t="shared" si="42"/>
        <v>999</v>
      </c>
      <c r="AD74" s="17">
        <f t="shared" si="43"/>
        <v>999</v>
      </c>
      <c r="AE74" s="17">
        <f t="shared" si="44"/>
        <v>999</v>
      </c>
      <c r="AF74" s="17">
        <f t="shared" si="45"/>
        <v>999</v>
      </c>
      <c r="AG74" s="17">
        <f t="shared" si="46"/>
        <v>999</v>
      </c>
      <c r="AH74" s="17">
        <f t="shared" si="47"/>
        <v>999</v>
      </c>
      <c r="AI74" s="17">
        <f t="shared" si="48"/>
        <v>999</v>
      </c>
      <c r="AJ74" s="17">
        <f t="shared" si="49"/>
        <v>999</v>
      </c>
    </row>
    <row r="75" spans="1:36" s="3" customFormat="1" x14ac:dyDescent="0.15">
      <c r="B75" s="27">
        <v>19</v>
      </c>
      <c r="C75" s="28">
        <v>40447</v>
      </c>
      <c r="D75" s="15">
        <f t="shared" si="50"/>
        <v>12</v>
      </c>
      <c r="E75" s="15"/>
      <c r="F75" s="16">
        <v>4811</v>
      </c>
      <c r="H75" s="55">
        <v>999</v>
      </c>
      <c r="I75" s="55">
        <v>999</v>
      </c>
      <c r="J75" s="55">
        <v>999</v>
      </c>
      <c r="K75" s="55">
        <v>999</v>
      </c>
      <c r="L75" s="55">
        <v>999</v>
      </c>
      <c r="M75" s="55">
        <v>999</v>
      </c>
      <c r="N75" s="55">
        <v>999</v>
      </c>
      <c r="O75" s="61">
        <v>999</v>
      </c>
      <c r="P75" s="61">
        <v>999</v>
      </c>
      <c r="Q75" s="55">
        <v>999</v>
      </c>
      <c r="R75" s="61">
        <v>999</v>
      </c>
      <c r="S75" s="55">
        <v>999</v>
      </c>
      <c r="T75" s="55">
        <v>999</v>
      </c>
      <c r="U75" s="55"/>
      <c r="V75" s="17">
        <f t="shared" si="36"/>
        <v>999</v>
      </c>
      <c r="W75" s="17">
        <f t="shared" si="37"/>
        <v>999</v>
      </c>
      <c r="X75" s="17">
        <f t="shared" si="38"/>
        <v>999</v>
      </c>
      <c r="Y75" s="17">
        <f t="shared" si="39"/>
        <v>999</v>
      </c>
      <c r="Z75" s="17"/>
      <c r="AA75" s="17">
        <f t="shared" si="40"/>
        <v>999</v>
      </c>
      <c r="AB75" s="17">
        <f t="shared" si="41"/>
        <v>999</v>
      </c>
      <c r="AC75" s="17">
        <f t="shared" si="42"/>
        <v>999</v>
      </c>
      <c r="AD75" s="17">
        <f t="shared" si="43"/>
        <v>999</v>
      </c>
      <c r="AE75" s="17">
        <f t="shared" si="44"/>
        <v>999</v>
      </c>
      <c r="AF75" s="17">
        <f t="shared" si="45"/>
        <v>999</v>
      </c>
      <c r="AG75" s="17">
        <f t="shared" si="46"/>
        <v>999</v>
      </c>
      <c r="AH75" s="17">
        <f t="shared" si="47"/>
        <v>999</v>
      </c>
      <c r="AI75" s="17">
        <f t="shared" si="48"/>
        <v>999</v>
      </c>
      <c r="AJ75" s="17">
        <f t="shared" si="49"/>
        <v>999</v>
      </c>
    </row>
    <row r="76" spans="1:36" s="3" customFormat="1" x14ac:dyDescent="0.15">
      <c r="B76" s="27">
        <v>20</v>
      </c>
      <c r="C76" s="28">
        <v>40459</v>
      </c>
      <c r="D76" s="15">
        <v>12</v>
      </c>
      <c r="E76" s="15"/>
      <c r="F76" s="16">
        <v>4811</v>
      </c>
      <c r="H76" s="55">
        <v>999</v>
      </c>
      <c r="I76" s="55">
        <v>999</v>
      </c>
      <c r="J76" s="55">
        <v>999</v>
      </c>
      <c r="K76" s="55">
        <v>999</v>
      </c>
      <c r="L76" s="55">
        <v>999</v>
      </c>
      <c r="M76" s="55">
        <v>999</v>
      </c>
      <c r="N76" s="55">
        <v>999</v>
      </c>
      <c r="O76" s="61">
        <v>999</v>
      </c>
      <c r="P76" s="61">
        <v>999</v>
      </c>
      <c r="Q76" s="55">
        <v>999</v>
      </c>
      <c r="R76" s="61">
        <v>999</v>
      </c>
      <c r="S76" s="55">
        <v>999</v>
      </c>
      <c r="T76" s="55">
        <v>999</v>
      </c>
      <c r="U76" s="55"/>
      <c r="V76" s="17">
        <f t="shared" si="36"/>
        <v>999</v>
      </c>
      <c r="W76" s="17">
        <f t="shared" si="37"/>
        <v>999</v>
      </c>
      <c r="X76" s="17">
        <f t="shared" si="38"/>
        <v>999</v>
      </c>
      <c r="Y76" s="17">
        <f t="shared" si="39"/>
        <v>999</v>
      </c>
      <c r="Z76" s="17"/>
      <c r="AA76" s="17">
        <f t="shared" si="40"/>
        <v>999</v>
      </c>
      <c r="AB76" s="17">
        <f t="shared" si="41"/>
        <v>999</v>
      </c>
      <c r="AC76" s="17">
        <f t="shared" si="42"/>
        <v>999</v>
      </c>
      <c r="AD76" s="17">
        <f t="shared" si="43"/>
        <v>999</v>
      </c>
      <c r="AE76" s="17">
        <f t="shared" si="44"/>
        <v>999</v>
      </c>
      <c r="AF76" s="17">
        <f t="shared" si="45"/>
        <v>999</v>
      </c>
      <c r="AG76" s="17">
        <f t="shared" si="46"/>
        <v>999</v>
      </c>
      <c r="AH76" s="17">
        <f t="shared" si="47"/>
        <v>999</v>
      </c>
      <c r="AI76" s="17">
        <f t="shared" si="48"/>
        <v>999</v>
      </c>
      <c r="AJ76" s="17">
        <f t="shared" si="49"/>
        <v>999</v>
      </c>
    </row>
    <row r="77" spans="1:36" s="8" customFormat="1" x14ac:dyDescent="0.15">
      <c r="A77" s="7" t="s">
        <v>42</v>
      </c>
      <c r="D77" s="9"/>
      <c r="E77" s="9"/>
      <c r="F77" s="8" t="s">
        <v>44</v>
      </c>
      <c r="H77" s="32"/>
      <c r="V77" s="10"/>
      <c r="W77" s="10"/>
      <c r="X77" s="10"/>
      <c r="Y77" s="10"/>
      <c r="AA77" s="10"/>
      <c r="AB77" s="10"/>
      <c r="AC77" s="10"/>
      <c r="AD77" s="10"/>
      <c r="AE77" s="10"/>
      <c r="AF77" s="11"/>
      <c r="AG77" s="11"/>
      <c r="AH77" s="12"/>
    </row>
    <row r="78" spans="1:36" s="27" customFormat="1" x14ac:dyDescent="0.15">
      <c r="H78" s="33"/>
    </row>
    <row r="79" spans="1:36" s="27" customFormat="1" x14ac:dyDescent="0.15">
      <c r="H79" s="46"/>
      <c r="I79" s="47" t="s">
        <v>115</v>
      </c>
      <c r="J79" s="47"/>
      <c r="K79" s="47"/>
      <c r="L79" s="47"/>
      <c r="M79" s="48"/>
    </row>
    <row r="80" spans="1:36" x14ac:dyDescent="0.15">
      <c r="H80" s="49"/>
      <c r="I80" s="33" t="s">
        <v>87</v>
      </c>
      <c r="J80" s="27"/>
      <c r="K80" s="27"/>
      <c r="L80" s="27" t="s">
        <v>101</v>
      </c>
      <c r="M80" s="50"/>
    </row>
    <row r="81" spans="8:13" x14ac:dyDescent="0.15">
      <c r="H81" s="49"/>
      <c r="I81" s="33" t="s">
        <v>88</v>
      </c>
      <c r="J81" s="27"/>
      <c r="K81" s="27"/>
      <c r="L81" s="27" t="s">
        <v>103</v>
      </c>
      <c r="M81" s="50"/>
    </row>
    <row r="82" spans="8:13" x14ac:dyDescent="0.15">
      <c r="H82" s="49"/>
      <c r="I82" s="33" t="s">
        <v>89</v>
      </c>
      <c r="J82" s="27"/>
      <c r="K82" s="27"/>
      <c r="L82" s="27" t="s">
        <v>104</v>
      </c>
      <c r="M82" s="50"/>
    </row>
    <row r="83" spans="8:13" x14ac:dyDescent="0.15">
      <c r="H83" s="49"/>
      <c r="I83" s="33" t="s">
        <v>92</v>
      </c>
      <c r="J83" s="27"/>
      <c r="K83" s="27"/>
      <c r="L83" s="27" t="s">
        <v>105</v>
      </c>
      <c r="M83" s="50"/>
    </row>
    <row r="84" spans="8:13" x14ac:dyDescent="0.15">
      <c r="H84" s="49"/>
      <c r="I84" s="33" t="s">
        <v>90</v>
      </c>
      <c r="J84" s="27"/>
      <c r="K84" s="27"/>
      <c r="L84" s="27" t="s">
        <v>102</v>
      </c>
      <c r="M84" s="50"/>
    </row>
    <row r="85" spans="8:13" x14ac:dyDescent="0.15">
      <c r="H85" s="49"/>
      <c r="I85" s="33" t="s">
        <v>91</v>
      </c>
      <c r="J85" s="27"/>
      <c r="K85" s="27"/>
      <c r="L85" s="27" t="s">
        <v>106</v>
      </c>
      <c r="M85" s="50"/>
    </row>
    <row r="86" spans="8:13" x14ac:dyDescent="0.15">
      <c r="H86" s="49"/>
      <c r="I86" s="33" t="s">
        <v>93</v>
      </c>
      <c r="J86" s="27"/>
      <c r="K86" s="27"/>
      <c r="L86" s="27" t="s">
        <v>107</v>
      </c>
      <c r="M86" s="50"/>
    </row>
    <row r="87" spans="8:13" x14ac:dyDescent="0.15">
      <c r="H87" s="49"/>
      <c r="I87" s="33" t="s">
        <v>94</v>
      </c>
      <c r="J87" s="27"/>
      <c r="K87" s="27"/>
      <c r="L87" s="27" t="s">
        <v>108</v>
      </c>
      <c r="M87" s="50"/>
    </row>
    <row r="88" spans="8:13" x14ac:dyDescent="0.15">
      <c r="H88" s="49"/>
      <c r="I88" s="33" t="s">
        <v>95</v>
      </c>
      <c r="J88" s="27"/>
      <c r="K88" s="27"/>
      <c r="L88" s="27" t="s">
        <v>109</v>
      </c>
      <c r="M88" s="50"/>
    </row>
    <row r="89" spans="8:13" x14ac:dyDescent="0.15">
      <c r="H89" s="49"/>
      <c r="I89" s="33" t="s">
        <v>96</v>
      </c>
      <c r="J89" s="27"/>
      <c r="K89" s="27"/>
      <c r="L89" s="27" t="s">
        <v>110</v>
      </c>
      <c r="M89" s="50"/>
    </row>
    <row r="90" spans="8:13" x14ac:dyDescent="0.15">
      <c r="H90" s="49"/>
      <c r="I90" s="33" t="s">
        <v>97</v>
      </c>
      <c r="J90" s="27"/>
      <c r="K90" s="27"/>
      <c r="L90" s="27" t="s">
        <v>111</v>
      </c>
      <c r="M90" s="50"/>
    </row>
    <row r="91" spans="8:13" x14ac:dyDescent="0.15">
      <c r="H91" s="49"/>
      <c r="I91" s="33" t="s">
        <v>98</v>
      </c>
      <c r="J91" s="27"/>
      <c r="K91" s="27"/>
      <c r="L91" s="27" t="s">
        <v>112</v>
      </c>
      <c r="M91" s="50"/>
    </row>
    <row r="92" spans="8:13" x14ac:dyDescent="0.15">
      <c r="H92" s="49"/>
      <c r="I92" s="33" t="s">
        <v>99</v>
      </c>
      <c r="J92" s="27"/>
      <c r="K92" s="27"/>
      <c r="L92" s="27" t="s">
        <v>113</v>
      </c>
      <c r="M92" s="50"/>
    </row>
    <row r="93" spans="8:13" x14ac:dyDescent="0.15">
      <c r="H93" s="49"/>
      <c r="I93" s="33" t="s">
        <v>100</v>
      </c>
      <c r="J93" s="27"/>
      <c r="K93" s="27"/>
      <c r="L93" s="27" t="s">
        <v>114</v>
      </c>
      <c r="M93" s="50"/>
    </row>
    <row r="94" spans="8:13" x14ac:dyDescent="0.15">
      <c r="H94" s="51"/>
      <c r="I94" s="52"/>
      <c r="J94" s="52"/>
      <c r="K94" s="52"/>
      <c r="L94" s="52"/>
      <c r="M94" s="53"/>
    </row>
  </sheetData>
  <phoneticPr fontId="1"/>
  <pageMargins left="0.7" right="0.7" top="0.75" bottom="0.75" header="0.3" footer="0.3"/>
  <pageSetup paperSize="9" scale="38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5"/>
  <sheetViews>
    <sheetView topLeftCell="V1" workbookViewId="0">
      <selection activeCell="B4" sqref="B4"/>
    </sheetView>
  </sheetViews>
  <sheetFormatPr defaultColWidth="12.796875" defaultRowHeight="12" x14ac:dyDescent="0.15"/>
  <cols>
    <col min="1" max="1" width="22.59765625" style="26" bestFit="1" customWidth="1"/>
    <col min="2" max="2" width="4.19921875" style="26" customWidth="1"/>
    <col min="3" max="4" width="12.796875" style="26"/>
    <col min="5" max="5" width="3.796875" style="26" customWidth="1"/>
    <col min="6" max="6" width="12.796875" style="26"/>
    <col min="7" max="7" width="3" style="26" customWidth="1"/>
    <col min="8" max="8" width="12.796875" style="26"/>
    <col min="9" max="20" width="11.296875" style="26" customWidth="1"/>
    <col min="21" max="21" width="3.796875" style="26" customWidth="1"/>
    <col min="22" max="25" width="12.796875" style="26"/>
    <col min="26" max="26" width="5" style="26" customWidth="1"/>
    <col min="27" max="16384" width="12.796875" style="26"/>
  </cols>
  <sheetData>
    <row r="1" spans="1:36" s="3" customFormat="1" ht="12.6" thickBot="1" x14ac:dyDescent="0.2">
      <c r="A1" s="1"/>
      <c r="B1" s="1"/>
      <c r="C1" s="1"/>
      <c r="D1" s="2"/>
      <c r="E1" s="2"/>
      <c r="F1" s="2"/>
      <c r="G1" s="1"/>
      <c r="H1" s="29" t="s">
        <v>60</v>
      </c>
      <c r="I1" s="1" t="s">
        <v>64</v>
      </c>
      <c r="J1" s="1" t="s">
        <v>65</v>
      </c>
      <c r="K1" s="1" t="s">
        <v>66</v>
      </c>
      <c r="L1" s="1" t="s">
        <v>67</v>
      </c>
      <c r="M1" s="1" t="s">
        <v>68</v>
      </c>
      <c r="N1" s="1" t="s">
        <v>69</v>
      </c>
      <c r="O1" s="1" t="s">
        <v>70</v>
      </c>
      <c r="P1" s="1" t="s">
        <v>61</v>
      </c>
      <c r="Q1" s="1" t="s">
        <v>71</v>
      </c>
      <c r="R1" s="1" t="s">
        <v>62</v>
      </c>
      <c r="S1" s="1" t="s">
        <v>72</v>
      </c>
      <c r="T1" s="1" t="s">
        <v>73</v>
      </c>
      <c r="U1" s="1"/>
      <c r="V1" s="1" t="s">
        <v>63</v>
      </c>
      <c r="W1" s="1" t="s">
        <v>74</v>
      </c>
      <c r="X1" s="1" t="s">
        <v>75</v>
      </c>
      <c r="Y1" s="1" t="s">
        <v>76</v>
      </c>
      <c r="Z1" s="1"/>
      <c r="AA1" s="1" t="s">
        <v>77</v>
      </c>
      <c r="AB1" s="1" t="s">
        <v>78</v>
      </c>
      <c r="AC1" s="1" t="s">
        <v>79</v>
      </c>
      <c r="AD1" s="1" t="s">
        <v>80</v>
      </c>
      <c r="AE1" s="1" t="s">
        <v>81</v>
      </c>
      <c r="AF1" s="1" t="s">
        <v>82</v>
      </c>
      <c r="AG1" s="1" t="s">
        <v>83</v>
      </c>
      <c r="AH1" s="1" t="s">
        <v>84</v>
      </c>
      <c r="AI1" s="1" t="s">
        <v>85</v>
      </c>
      <c r="AJ1" s="1" t="s">
        <v>86</v>
      </c>
    </row>
    <row r="2" spans="1:36" s="3" customFormat="1" x14ac:dyDescent="0.15">
      <c r="D2" s="4"/>
      <c r="E2" s="4"/>
      <c r="F2" s="4"/>
      <c r="H2" s="4" t="s">
        <v>0</v>
      </c>
      <c r="I2" s="3" t="s">
        <v>1</v>
      </c>
      <c r="V2" s="3" t="s">
        <v>2</v>
      </c>
      <c r="X2" s="3" t="s">
        <v>3</v>
      </c>
      <c r="AA2" s="3" t="s">
        <v>4</v>
      </c>
      <c r="AC2" s="3" t="s">
        <v>5</v>
      </c>
      <c r="AD2" s="3" t="s">
        <v>3</v>
      </c>
    </row>
    <row r="3" spans="1:36" s="3" customFormat="1" x14ac:dyDescent="0.15">
      <c r="A3" s="3" t="s">
        <v>6</v>
      </c>
      <c r="B3" s="3" t="s">
        <v>190</v>
      </c>
      <c r="C3" s="4" t="s">
        <v>7</v>
      </c>
      <c r="D3" s="4" t="s">
        <v>59</v>
      </c>
      <c r="E3" s="4"/>
      <c r="F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/>
      <c r="V3" s="3" t="s">
        <v>22</v>
      </c>
      <c r="W3" s="3" t="s">
        <v>23</v>
      </c>
      <c r="X3" s="3" t="s">
        <v>24</v>
      </c>
      <c r="Y3" s="3" t="s">
        <v>25</v>
      </c>
      <c r="AA3" s="3" t="s">
        <v>26</v>
      </c>
      <c r="AB3" s="3" t="s">
        <v>27</v>
      </c>
      <c r="AC3" s="3" t="s">
        <v>28</v>
      </c>
      <c r="AD3" s="3" t="s">
        <v>29</v>
      </c>
      <c r="AE3" s="3" t="s">
        <v>30</v>
      </c>
      <c r="AF3" s="3" t="s">
        <v>31</v>
      </c>
      <c r="AG3" s="3" t="s">
        <v>32</v>
      </c>
      <c r="AH3" s="3" t="s">
        <v>33</v>
      </c>
      <c r="AI3" s="3" t="s">
        <v>34</v>
      </c>
      <c r="AJ3" s="3" t="s">
        <v>35</v>
      </c>
    </row>
    <row r="4" spans="1:36" s="3" customFormat="1" x14ac:dyDescent="0.15">
      <c r="A4" s="5"/>
      <c r="B4" s="5"/>
      <c r="C4" s="5"/>
      <c r="D4" s="6" t="s">
        <v>36</v>
      </c>
      <c r="E4" s="6"/>
      <c r="F4" s="6" t="s">
        <v>37</v>
      </c>
      <c r="G4" s="5"/>
      <c r="H4" s="5" t="s">
        <v>38</v>
      </c>
      <c r="I4" s="6" t="s">
        <v>39</v>
      </c>
      <c r="J4" s="6" t="s">
        <v>39</v>
      </c>
      <c r="K4" s="6" t="s">
        <v>39</v>
      </c>
      <c r="L4" s="6" t="s">
        <v>40</v>
      </c>
      <c r="M4" s="6" t="s">
        <v>40</v>
      </c>
      <c r="N4" s="6" t="s">
        <v>40</v>
      </c>
      <c r="O4" s="6" t="s">
        <v>40</v>
      </c>
      <c r="P4" s="6" t="s">
        <v>40</v>
      </c>
      <c r="Q4" s="6" t="s">
        <v>40</v>
      </c>
      <c r="R4" s="6" t="s">
        <v>40</v>
      </c>
      <c r="S4" s="6" t="s">
        <v>39</v>
      </c>
      <c r="T4" s="6" t="s">
        <v>39</v>
      </c>
      <c r="U4" s="6"/>
      <c r="V4" s="5" t="s">
        <v>38</v>
      </c>
      <c r="W4" s="5" t="s">
        <v>38</v>
      </c>
      <c r="X4" s="5" t="s">
        <v>38</v>
      </c>
      <c r="Y4" s="5" t="s">
        <v>38</v>
      </c>
      <c r="Z4" s="5"/>
      <c r="AA4" s="5" t="s">
        <v>39</v>
      </c>
      <c r="AB4" s="5" t="s">
        <v>39</v>
      </c>
      <c r="AC4" s="5" t="s">
        <v>39</v>
      </c>
      <c r="AD4" s="5" t="s">
        <v>39</v>
      </c>
      <c r="AE4" s="5" t="s">
        <v>39</v>
      </c>
      <c r="AF4" s="5" t="s">
        <v>39</v>
      </c>
      <c r="AG4" s="5" t="s">
        <v>39</v>
      </c>
      <c r="AH4" s="5"/>
      <c r="AI4" s="5"/>
      <c r="AJ4" s="5"/>
    </row>
    <row r="5" spans="1:36" s="21" customFormat="1" x14ac:dyDescent="0.15">
      <c r="A5" s="20" t="s">
        <v>58</v>
      </c>
      <c r="D5" s="22"/>
      <c r="E5" s="22"/>
      <c r="F5" s="21" t="s">
        <v>56</v>
      </c>
    </row>
    <row r="6" spans="1:36" s="3" customFormat="1" x14ac:dyDescent="0.15">
      <c r="B6" s="23">
        <v>1</v>
      </c>
      <c r="C6" s="24">
        <v>40483</v>
      </c>
      <c r="D6" s="25">
        <v>12</v>
      </c>
      <c r="E6" s="16"/>
      <c r="F6" s="16">
        <v>200</v>
      </c>
      <c r="H6" s="62">
        <v>83.715277777777771</v>
      </c>
      <c r="I6" s="62">
        <v>10.126368687492961</v>
      </c>
      <c r="J6" s="62">
        <v>7.824489621858179</v>
      </c>
      <c r="K6" s="62">
        <v>1.7145357198614077</v>
      </c>
      <c r="L6" s="62">
        <v>4.4657454458490752E-2</v>
      </c>
      <c r="M6" s="62">
        <v>4.8399554420860591</v>
      </c>
      <c r="N6" s="62">
        <v>24.569780476282752</v>
      </c>
      <c r="O6" s="38">
        <v>2.6814933179217736E-3</v>
      </c>
      <c r="P6" s="38">
        <v>2.2623913446703924E-3</v>
      </c>
      <c r="Q6" s="62">
        <v>3.6120872789814455E-2</v>
      </c>
      <c r="R6" s="38">
        <v>999</v>
      </c>
      <c r="S6" s="62">
        <v>0.24285763885281914</v>
      </c>
      <c r="T6" s="62">
        <v>4.1019821085012266E-2</v>
      </c>
      <c r="U6" s="62"/>
      <c r="V6" s="17">
        <f t="shared" ref="V6:V30" si="0">+IF(OR(H6=999,I6=999),999,I6/100*H6)</f>
        <v>8.4773176755366428</v>
      </c>
      <c r="W6" s="17">
        <f t="shared" ref="W6:W30" si="1">+IF(OR(H6=999, L6=999, M6=999),999,(M6-3.42*L6)/100*67.2/28*H6)</f>
        <v>9.417420142697889</v>
      </c>
      <c r="X6" s="17">
        <f t="shared" ref="X6:X30" si="2">+IF(OR(H6=999,L6=999,N6=999),999,(N6-L6*0.5)/100*100/40*H6)</f>
        <v>51.374918547715275</v>
      </c>
      <c r="Y6" s="17">
        <f t="shared" ref="Y6:Y30" si="3">+IF(OR(H6=999,L6=999),999,L6/100*100/8*H6)</f>
        <v>0.46731390060512673</v>
      </c>
      <c r="Z6" s="17"/>
      <c r="AA6" s="17">
        <f t="shared" ref="AA6:AA30" si="4">+IF(I6=999,999,I6/0.35)</f>
        <v>28.932481964265605</v>
      </c>
      <c r="AB6" s="17">
        <f t="shared" ref="AB6:AB30" si="5">+IF(OR(L6=999,M6=999),999,(M6-3.42*L6)*67.2/28)</f>
        <v>11.249344674811249</v>
      </c>
      <c r="AC6" s="17">
        <f t="shared" ref="AC6:AC30" si="6">+IF(J6=999,999,J6*100/12)</f>
        <v>65.204080182151486</v>
      </c>
      <c r="AD6" s="17">
        <f t="shared" ref="AD6:AD30" si="7">+IF(OR(L6=999,N6=999),999,(N6-L6*0.5)*100/40)</f>
        <v>61.368629372633769</v>
      </c>
      <c r="AE6" s="17">
        <f t="shared" ref="AE6:AE30" si="8">+IF(L6=999,999,L6/0.08)</f>
        <v>0.55821818073113438</v>
      </c>
      <c r="AF6" s="17">
        <f t="shared" ref="AF6:AF30" si="9">+IF(OR(AA6=999,AC6=99),999,AA6+AB6+AC6+AE6)</f>
        <v>105.94412500195946</v>
      </c>
      <c r="AG6" s="17">
        <f t="shared" ref="AG6:AG30" si="10">+IF(OR(AA6=999,AD6=999),999,AA6+AB6+AD6+AE6)</f>
        <v>102.10867419244175</v>
      </c>
      <c r="AH6" s="17">
        <f t="shared" ref="AH6:AH30" si="11">+IF(OR(W6=999,X6=999),999,(W6/67.2)/(X6/100))</f>
        <v>0.27277937300231753</v>
      </c>
      <c r="AI6" s="17">
        <f t="shared" ref="AI6:AI30" si="12">+IF(OR(I6=999,J6=999),999,I6/J6)</f>
        <v>1.2941890368420128</v>
      </c>
      <c r="AJ6" s="17">
        <f t="shared" ref="AJ6:AJ30" si="13">+IF(OR(I6=999,K6=999),999,(I6/12)/(K6/14))</f>
        <v>6.8905515733612708</v>
      </c>
    </row>
    <row r="7" spans="1:36" s="3" customFormat="1" x14ac:dyDescent="0.15">
      <c r="B7" s="23">
        <v>2</v>
      </c>
      <c r="C7" s="24">
        <v>40495</v>
      </c>
      <c r="D7" s="25">
        <v>12</v>
      </c>
      <c r="E7" s="16"/>
      <c r="F7" s="16">
        <v>200</v>
      </c>
      <c r="H7" s="62">
        <v>59.284722222222229</v>
      </c>
      <c r="I7" s="62">
        <v>13.632862297987023</v>
      </c>
      <c r="J7" s="62">
        <v>7.4531017090632918</v>
      </c>
      <c r="K7" s="62">
        <v>2.2551979719681006</v>
      </c>
      <c r="L7" s="62">
        <v>7.6373123970316009E-2</v>
      </c>
      <c r="M7" s="62">
        <v>4.939171806927166</v>
      </c>
      <c r="N7" s="62">
        <v>21.465091821043309</v>
      </c>
      <c r="O7" s="38">
        <v>4.2560705206301092E-3</v>
      </c>
      <c r="P7" s="38">
        <v>3.9124224755862072E-3</v>
      </c>
      <c r="Q7" s="62">
        <v>6.6929850610352407E-2</v>
      </c>
      <c r="R7" s="38">
        <v>999</v>
      </c>
      <c r="S7" s="62">
        <v>0.28404441702588629</v>
      </c>
      <c r="T7" s="62">
        <v>4.6722634720954628E-2</v>
      </c>
      <c r="U7" s="62"/>
      <c r="V7" s="17">
        <f t="shared" si="0"/>
        <v>8.0822045442996675</v>
      </c>
      <c r="W7" s="17">
        <f t="shared" si="1"/>
        <v>6.6559797911354881</v>
      </c>
      <c r="X7" s="17">
        <f t="shared" si="2"/>
        <v>31.75720315912838</v>
      </c>
      <c r="Y7" s="17">
        <f t="shared" si="3"/>
        <v>0.56596992997794082</v>
      </c>
      <c r="Z7" s="17"/>
      <c r="AA7" s="17">
        <f t="shared" si="4"/>
        <v>38.951035137105784</v>
      </c>
      <c r="AB7" s="17">
        <f t="shared" si="5"/>
        <v>11.227141735076843</v>
      </c>
      <c r="AC7" s="17">
        <f t="shared" si="6"/>
        <v>62.109180908860765</v>
      </c>
      <c r="AD7" s="17">
        <f t="shared" si="7"/>
        <v>53.567263147645384</v>
      </c>
      <c r="AE7" s="17">
        <f t="shared" si="8"/>
        <v>0.95466404962895013</v>
      </c>
      <c r="AF7" s="17">
        <f t="shared" si="9"/>
        <v>113.24202183067234</v>
      </c>
      <c r="AG7" s="17">
        <f t="shared" si="10"/>
        <v>104.70010406945696</v>
      </c>
      <c r="AH7" s="17">
        <f t="shared" si="11"/>
        <v>0.31188929901718415</v>
      </c>
      <c r="AI7" s="17">
        <f t="shared" si="12"/>
        <v>1.8291528587901702</v>
      </c>
      <c r="AJ7" s="17">
        <f t="shared" si="13"/>
        <v>7.0525985798213409</v>
      </c>
    </row>
    <row r="8" spans="1:36" s="3" customFormat="1" x14ac:dyDescent="0.15">
      <c r="B8" s="23">
        <v>3</v>
      </c>
      <c r="C8" s="24">
        <v>40507</v>
      </c>
      <c r="D8" s="25">
        <v>12</v>
      </c>
      <c r="E8" s="16"/>
      <c r="F8" s="16">
        <v>200</v>
      </c>
      <c r="H8" s="62">
        <v>5.0115740740740735</v>
      </c>
      <c r="I8" s="62">
        <v>999</v>
      </c>
      <c r="J8" s="62">
        <v>999</v>
      </c>
      <c r="K8" s="62">
        <v>999</v>
      </c>
      <c r="L8" s="62">
        <v>8.0424148214077687E-2</v>
      </c>
      <c r="M8" s="62">
        <v>1.1971058284751661</v>
      </c>
      <c r="N8" s="62">
        <v>15.971185976609576</v>
      </c>
      <c r="O8" s="38">
        <v>5.8785902933170577E-3</v>
      </c>
      <c r="P8" s="38">
        <v>1.7660992909953564E-3</v>
      </c>
      <c r="Q8" s="62">
        <v>9.5994158586746647E-2</v>
      </c>
      <c r="R8" s="38">
        <v>999</v>
      </c>
      <c r="S8" s="62">
        <v>0.39848459777216055</v>
      </c>
      <c r="T8" s="62">
        <v>2.672841359004716E-2</v>
      </c>
      <c r="U8" s="62"/>
      <c r="V8" s="17">
        <f t="shared" si="0"/>
        <v>999</v>
      </c>
      <c r="W8" s="17">
        <f t="shared" si="1"/>
        <v>0.11090275544595772</v>
      </c>
      <c r="X8" s="17">
        <f t="shared" si="2"/>
        <v>1.9959813946133098</v>
      </c>
      <c r="Y8" s="17">
        <f t="shared" si="3"/>
        <v>5.0381447014895303E-2</v>
      </c>
      <c r="Z8" s="17"/>
      <c r="AA8" s="17">
        <f t="shared" si="4"/>
        <v>999</v>
      </c>
      <c r="AB8" s="17">
        <f t="shared" si="5"/>
        <v>2.2129325797992494</v>
      </c>
      <c r="AC8" s="17">
        <f t="shared" si="6"/>
        <v>999</v>
      </c>
      <c r="AD8" s="17">
        <f t="shared" si="7"/>
        <v>39.827434756256345</v>
      </c>
      <c r="AE8" s="17">
        <f t="shared" si="8"/>
        <v>1.0053018526759712</v>
      </c>
      <c r="AF8" s="17">
        <f t="shared" si="9"/>
        <v>999</v>
      </c>
      <c r="AG8" s="17">
        <f t="shared" si="10"/>
        <v>999</v>
      </c>
      <c r="AH8" s="17">
        <f t="shared" si="11"/>
        <v>8.2683066443484124E-2</v>
      </c>
      <c r="AI8" s="17">
        <f t="shared" si="12"/>
        <v>999</v>
      </c>
      <c r="AJ8" s="17">
        <f t="shared" si="13"/>
        <v>999</v>
      </c>
    </row>
    <row r="9" spans="1:36" s="3" customFormat="1" x14ac:dyDescent="0.15">
      <c r="B9" s="23">
        <v>4</v>
      </c>
      <c r="C9" s="24">
        <v>40519</v>
      </c>
      <c r="D9" s="25">
        <v>12</v>
      </c>
      <c r="E9" s="16"/>
      <c r="F9" s="16">
        <v>200</v>
      </c>
      <c r="H9" s="62">
        <v>0.38888888888888884</v>
      </c>
      <c r="I9" s="62">
        <v>999</v>
      </c>
      <c r="J9" s="62">
        <v>999</v>
      </c>
      <c r="K9" s="62">
        <v>999</v>
      </c>
      <c r="L9" s="62">
        <v>999</v>
      </c>
      <c r="M9" s="62">
        <v>999</v>
      </c>
      <c r="N9" s="62">
        <v>999</v>
      </c>
      <c r="O9" s="38">
        <v>999</v>
      </c>
      <c r="P9" s="38">
        <v>999</v>
      </c>
      <c r="Q9" s="62">
        <v>999</v>
      </c>
      <c r="R9" s="38">
        <v>999</v>
      </c>
      <c r="S9" s="62">
        <v>999</v>
      </c>
      <c r="T9" s="62">
        <v>999</v>
      </c>
      <c r="U9" s="62"/>
      <c r="V9" s="17">
        <f t="shared" si="0"/>
        <v>999</v>
      </c>
      <c r="W9" s="17">
        <f t="shared" si="1"/>
        <v>999</v>
      </c>
      <c r="X9" s="17">
        <f t="shared" si="2"/>
        <v>999</v>
      </c>
      <c r="Y9" s="17">
        <f t="shared" si="3"/>
        <v>999</v>
      </c>
      <c r="Z9" s="17"/>
      <c r="AA9" s="17">
        <f t="shared" si="4"/>
        <v>999</v>
      </c>
      <c r="AB9" s="17">
        <f t="shared" si="5"/>
        <v>999</v>
      </c>
      <c r="AC9" s="17">
        <f t="shared" si="6"/>
        <v>999</v>
      </c>
      <c r="AD9" s="17">
        <f t="shared" si="7"/>
        <v>999</v>
      </c>
      <c r="AE9" s="17">
        <f t="shared" si="8"/>
        <v>999</v>
      </c>
      <c r="AF9" s="17">
        <f t="shared" si="9"/>
        <v>999</v>
      </c>
      <c r="AG9" s="17">
        <f t="shared" si="10"/>
        <v>999</v>
      </c>
      <c r="AH9" s="17">
        <f t="shared" si="11"/>
        <v>999</v>
      </c>
      <c r="AI9" s="17">
        <f t="shared" si="12"/>
        <v>999</v>
      </c>
      <c r="AJ9" s="17">
        <f t="shared" si="13"/>
        <v>999</v>
      </c>
    </row>
    <row r="10" spans="1:36" s="3" customFormat="1" x14ac:dyDescent="0.15">
      <c r="B10" s="23">
        <v>5</v>
      </c>
      <c r="C10" s="24">
        <v>40531</v>
      </c>
      <c r="D10" s="25">
        <v>12</v>
      </c>
      <c r="E10" s="16"/>
      <c r="F10" s="16">
        <v>200</v>
      </c>
      <c r="H10" s="62">
        <v>0.28240740740740716</v>
      </c>
      <c r="I10" s="62">
        <v>999</v>
      </c>
      <c r="J10" s="62">
        <v>999</v>
      </c>
      <c r="K10" s="62">
        <v>999</v>
      </c>
      <c r="L10" s="62">
        <v>999</v>
      </c>
      <c r="M10" s="62">
        <v>999</v>
      </c>
      <c r="N10" s="62">
        <v>999</v>
      </c>
      <c r="O10" s="38">
        <v>999</v>
      </c>
      <c r="P10" s="38">
        <v>999</v>
      </c>
      <c r="Q10" s="62">
        <v>999</v>
      </c>
      <c r="R10" s="38">
        <v>999</v>
      </c>
      <c r="S10" s="62">
        <v>999</v>
      </c>
      <c r="T10" s="62">
        <v>999</v>
      </c>
      <c r="U10" s="62"/>
      <c r="V10" s="17">
        <f t="shared" si="0"/>
        <v>999</v>
      </c>
      <c r="W10" s="17">
        <f t="shared" si="1"/>
        <v>999</v>
      </c>
      <c r="X10" s="17">
        <f t="shared" si="2"/>
        <v>999</v>
      </c>
      <c r="Y10" s="17">
        <f t="shared" si="3"/>
        <v>999</v>
      </c>
      <c r="Z10" s="17"/>
      <c r="AA10" s="17">
        <f t="shared" si="4"/>
        <v>999</v>
      </c>
      <c r="AB10" s="17">
        <f t="shared" si="5"/>
        <v>999</v>
      </c>
      <c r="AC10" s="17">
        <f t="shared" si="6"/>
        <v>999</v>
      </c>
      <c r="AD10" s="17">
        <f t="shared" si="7"/>
        <v>999</v>
      </c>
      <c r="AE10" s="17">
        <f t="shared" si="8"/>
        <v>999</v>
      </c>
      <c r="AF10" s="17">
        <f t="shared" si="9"/>
        <v>999</v>
      </c>
      <c r="AG10" s="17">
        <f t="shared" si="10"/>
        <v>999</v>
      </c>
      <c r="AH10" s="17">
        <f t="shared" si="11"/>
        <v>999</v>
      </c>
      <c r="AI10" s="17">
        <f t="shared" si="12"/>
        <v>999</v>
      </c>
      <c r="AJ10" s="17">
        <f t="shared" si="13"/>
        <v>999</v>
      </c>
    </row>
    <row r="11" spans="1:36" s="3" customFormat="1" x14ac:dyDescent="0.15">
      <c r="B11" s="23">
        <v>6</v>
      </c>
      <c r="C11" s="24">
        <v>40543</v>
      </c>
      <c r="D11" s="25">
        <v>12</v>
      </c>
      <c r="E11" s="16"/>
      <c r="F11" s="16">
        <v>200</v>
      </c>
      <c r="H11" s="62">
        <v>57.24768518518519</v>
      </c>
      <c r="I11" s="62">
        <v>9.5323359964615051</v>
      </c>
      <c r="J11" s="62">
        <v>8.8176994828907063</v>
      </c>
      <c r="K11" s="62">
        <v>1.8099067933830588</v>
      </c>
      <c r="L11" s="62">
        <v>0.1060303037004665</v>
      </c>
      <c r="M11" s="62">
        <v>3.1984656857709162</v>
      </c>
      <c r="N11" s="62">
        <v>25.965996750661162</v>
      </c>
      <c r="O11" s="38">
        <v>5.6550409331262699E-3</v>
      </c>
      <c r="P11" s="38">
        <v>2.3707363305738162E-3</v>
      </c>
      <c r="Q11" s="62">
        <v>7.4929678215782156E-2</v>
      </c>
      <c r="R11" s="38">
        <v>999</v>
      </c>
      <c r="S11" s="62">
        <v>0.22915437331901725</v>
      </c>
      <c r="T11" s="62">
        <v>4.9201060663764923E-2</v>
      </c>
      <c r="U11" s="62"/>
      <c r="V11" s="17">
        <f t="shared" si="0"/>
        <v>5.4570417020483681</v>
      </c>
      <c r="W11" s="17">
        <f t="shared" si="1"/>
        <v>3.8962894259560557</v>
      </c>
      <c r="X11" s="17">
        <f t="shared" si="2"/>
        <v>37.086455319455624</v>
      </c>
      <c r="Y11" s="17">
        <f t="shared" si="3"/>
        <v>0.7587486807917353</v>
      </c>
      <c r="Z11" s="17"/>
      <c r="AA11" s="17">
        <f t="shared" si="4"/>
        <v>27.235245704175732</v>
      </c>
      <c r="AB11" s="17">
        <f t="shared" si="5"/>
        <v>6.8060209130767708</v>
      </c>
      <c r="AC11" s="17">
        <f t="shared" si="6"/>
        <v>73.480829024089218</v>
      </c>
      <c r="AD11" s="17">
        <f t="shared" si="7"/>
        <v>64.782453997027318</v>
      </c>
      <c r="AE11" s="17">
        <f t="shared" si="8"/>
        <v>1.3253787962558312</v>
      </c>
      <c r="AF11" s="17">
        <f t="shared" si="9"/>
        <v>108.84747443759755</v>
      </c>
      <c r="AG11" s="17">
        <f t="shared" si="10"/>
        <v>100.14909941053565</v>
      </c>
      <c r="AH11" s="17">
        <f t="shared" si="11"/>
        <v>0.15633874122136357</v>
      </c>
      <c r="AI11" s="17">
        <f t="shared" si="12"/>
        <v>1.0810456871384009</v>
      </c>
      <c r="AJ11" s="17">
        <f t="shared" si="13"/>
        <v>6.1445477210188573</v>
      </c>
    </row>
    <row r="12" spans="1:36" s="3" customFormat="1" x14ac:dyDescent="0.15">
      <c r="B12" s="23">
        <v>7</v>
      </c>
      <c r="C12" s="24">
        <v>40555</v>
      </c>
      <c r="D12" s="25">
        <v>12</v>
      </c>
      <c r="E12" s="16"/>
      <c r="F12" s="16">
        <v>200</v>
      </c>
      <c r="H12" s="62">
        <v>15.168981481481483</v>
      </c>
      <c r="I12" s="62">
        <v>15.365861330859197</v>
      </c>
      <c r="J12" s="62">
        <v>7.789178061438534</v>
      </c>
      <c r="K12" s="62">
        <v>2.7461097639325338</v>
      </c>
      <c r="L12" s="62">
        <v>0.10294737758333876</v>
      </c>
      <c r="M12" s="62">
        <v>2.7730872292444828</v>
      </c>
      <c r="N12" s="62">
        <v>20.524524616475983</v>
      </c>
      <c r="O12" s="38">
        <v>5.5732673996676564E-3</v>
      </c>
      <c r="P12" s="38">
        <v>1.734843142556981E-3</v>
      </c>
      <c r="Q12" s="62">
        <v>7.2259986873522572E-2</v>
      </c>
      <c r="R12" s="38">
        <v>999</v>
      </c>
      <c r="S12" s="62">
        <v>0.27363376858261068</v>
      </c>
      <c r="T12" s="62">
        <v>4.4567650438211141E-2</v>
      </c>
      <c r="U12" s="62"/>
      <c r="V12" s="17">
        <f t="shared" si="0"/>
        <v>2.3308446597481556</v>
      </c>
      <c r="W12" s="17">
        <f t="shared" si="1"/>
        <v>0.88138112043892902</v>
      </c>
      <c r="X12" s="17">
        <f t="shared" si="2"/>
        <v>7.7638832597867662</v>
      </c>
      <c r="Y12" s="17">
        <f t="shared" si="3"/>
        <v>0.19520085801609341</v>
      </c>
      <c r="Z12" s="17"/>
      <c r="AA12" s="17">
        <f t="shared" si="4"/>
        <v>43.902460945311994</v>
      </c>
      <c r="AB12" s="17">
        <f t="shared" si="5"/>
        <v>5.8104172749827141</v>
      </c>
      <c r="AC12" s="17">
        <f t="shared" si="6"/>
        <v>64.90981717865445</v>
      </c>
      <c r="AD12" s="17">
        <f t="shared" si="7"/>
        <v>51.182627319210781</v>
      </c>
      <c r="AE12" s="17">
        <f t="shared" si="8"/>
        <v>1.2868422197917344</v>
      </c>
      <c r="AF12" s="17">
        <f t="shared" si="9"/>
        <v>115.9095376187409</v>
      </c>
      <c r="AG12" s="17">
        <f t="shared" si="10"/>
        <v>102.18234775929722</v>
      </c>
      <c r="AH12" s="17">
        <f t="shared" si="11"/>
        <v>0.16893338093651836</v>
      </c>
      <c r="AI12" s="17">
        <f t="shared" si="12"/>
        <v>1.9727192278387038</v>
      </c>
      <c r="AJ12" s="17">
        <f t="shared" si="13"/>
        <v>6.5280850950632852</v>
      </c>
    </row>
    <row r="13" spans="1:36" s="3" customFormat="1" x14ac:dyDescent="0.15">
      <c r="B13" s="23">
        <v>8</v>
      </c>
      <c r="C13" s="24">
        <v>40567</v>
      </c>
      <c r="D13" s="25">
        <v>12</v>
      </c>
      <c r="E13" s="16"/>
      <c r="F13" s="16">
        <v>200</v>
      </c>
      <c r="H13" s="62">
        <v>5.3194444444444438</v>
      </c>
      <c r="I13" s="62">
        <v>999</v>
      </c>
      <c r="J13" s="62">
        <v>999</v>
      </c>
      <c r="K13" s="62">
        <v>999</v>
      </c>
      <c r="L13" s="62">
        <v>0.24071485703828444</v>
      </c>
      <c r="M13" s="62">
        <v>2.5470469775410085</v>
      </c>
      <c r="N13" s="62">
        <v>16.948542608017394</v>
      </c>
      <c r="O13" s="38">
        <v>1.2613459982240468E-2</v>
      </c>
      <c r="P13" s="38">
        <v>7.4517979738438133E-3</v>
      </c>
      <c r="Q13" s="62">
        <v>0.15133309041503645</v>
      </c>
      <c r="R13" s="38">
        <v>999</v>
      </c>
      <c r="S13" s="62">
        <v>0.36897489712315712</v>
      </c>
      <c r="T13" s="62">
        <v>3.7132675515612813E-2</v>
      </c>
      <c r="U13" s="62"/>
      <c r="V13" s="17">
        <f t="shared" si="0"/>
        <v>999</v>
      </c>
      <c r="W13" s="17">
        <f t="shared" si="1"/>
        <v>0.22007207658601299</v>
      </c>
      <c r="X13" s="17">
        <f t="shared" si="2"/>
        <v>2.2379149040791075</v>
      </c>
      <c r="Y13" s="17">
        <f t="shared" si="3"/>
        <v>0.16005866362094259</v>
      </c>
      <c r="Z13" s="17"/>
      <c r="AA13" s="17">
        <f t="shared" si="4"/>
        <v>999</v>
      </c>
      <c r="AB13" s="17">
        <f t="shared" si="5"/>
        <v>4.1371251995281826</v>
      </c>
      <c r="AC13" s="17">
        <f t="shared" si="6"/>
        <v>999</v>
      </c>
      <c r="AD13" s="17">
        <f t="shared" si="7"/>
        <v>42.070462948745629</v>
      </c>
      <c r="AE13" s="17">
        <f t="shared" si="8"/>
        <v>3.0089357129785554</v>
      </c>
      <c r="AF13" s="17">
        <f t="shared" si="9"/>
        <v>999</v>
      </c>
      <c r="AG13" s="17">
        <f t="shared" si="10"/>
        <v>999</v>
      </c>
      <c r="AH13" s="17">
        <f t="shared" si="11"/>
        <v>0.14633631002164332</v>
      </c>
      <c r="AI13" s="17">
        <f t="shared" si="12"/>
        <v>999</v>
      </c>
      <c r="AJ13" s="17">
        <f t="shared" si="13"/>
        <v>999</v>
      </c>
    </row>
    <row r="14" spans="1:36" s="3" customFormat="1" x14ac:dyDescent="0.15">
      <c r="B14" s="23">
        <v>9</v>
      </c>
      <c r="C14" s="24">
        <v>40579</v>
      </c>
      <c r="D14" s="25">
        <v>12</v>
      </c>
      <c r="E14" s="16"/>
      <c r="F14" s="16">
        <v>200</v>
      </c>
      <c r="H14" s="62">
        <v>1.5601851851851849</v>
      </c>
      <c r="I14" s="62">
        <v>999</v>
      </c>
      <c r="J14" s="62">
        <v>999</v>
      </c>
      <c r="K14" s="62">
        <v>999</v>
      </c>
      <c r="L14" s="62">
        <v>999</v>
      </c>
      <c r="M14" s="62">
        <v>999</v>
      </c>
      <c r="N14" s="62">
        <v>999</v>
      </c>
      <c r="O14" s="38">
        <v>999</v>
      </c>
      <c r="P14" s="38">
        <v>999</v>
      </c>
      <c r="Q14" s="62">
        <v>999</v>
      </c>
      <c r="R14" s="38">
        <v>999</v>
      </c>
      <c r="S14" s="62">
        <v>999</v>
      </c>
      <c r="T14" s="62">
        <v>999</v>
      </c>
      <c r="U14" s="62"/>
      <c r="V14" s="17">
        <f t="shared" si="0"/>
        <v>999</v>
      </c>
      <c r="W14" s="17">
        <f t="shared" si="1"/>
        <v>999</v>
      </c>
      <c r="X14" s="17">
        <f t="shared" si="2"/>
        <v>999</v>
      </c>
      <c r="Y14" s="17">
        <f t="shared" si="3"/>
        <v>999</v>
      </c>
      <c r="Z14" s="17"/>
      <c r="AA14" s="17">
        <f t="shared" si="4"/>
        <v>999</v>
      </c>
      <c r="AB14" s="17">
        <f t="shared" si="5"/>
        <v>999</v>
      </c>
      <c r="AC14" s="17">
        <f t="shared" si="6"/>
        <v>999</v>
      </c>
      <c r="AD14" s="17">
        <f t="shared" si="7"/>
        <v>999</v>
      </c>
      <c r="AE14" s="17">
        <f t="shared" si="8"/>
        <v>999</v>
      </c>
      <c r="AF14" s="17">
        <f t="shared" si="9"/>
        <v>999</v>
      </c>
      <c r="AG14" s="17">
        <f t="shared" si="10"/>
        <v>999</v>
      </c>
      <c r="AH14" s="17">
        <f t="shared" si="11"/>
        <v>999</v>
      </c>
      <c r="AI14" s="17">
        <f t="shared" si="12"/>
        <v>999</v>
      </c>
      <c r="AJ14" s="17">
        <f t="shared" si="13"/>
        <v>999</v>
      </c>
    </row>
    <row r="15" spans="1:36" s="3" customFormat="1" x14ac:dyDescent="0.15">
      <c r="B15" s="23">
        <v>10</v>
      </c>
      <c r="C15" s="24">
        <v>40591</v>
      </c>
      <c r="D15" s="25">
        <v>12</v>
      </c>
      <c r="E15" s="16"/>
      <c r="F15" s="16">
        <v>200</v>
      </c>
      <c r="H15" s="62">
        <v>0.71527777777777779</v>
      </c>
      <c r="I15" s="62">
        <v>999</v>
      </c>
      <c r="J15" s="62">
        <v>999</v>
      </c>
      <c r="K15" s="62">
        <v>999</v>
      </c>
      <c r="L15" s="62">
        <v>999</v>
      </c>
      <c r="M15" s="62">
        <v>999</v>
      </c>
      <c r="N15" s="62">
        <v>999</v>
      </c>
      <c r="O15" s="38">
        <v>999</v>
      </c>
      <c r="P15" s="38">
        <v>999</v>
      </c>
      <c r="Q15" s="62">
        <v>999</v>
      </c>
      <c r="R15" s="38">
        <v>999</v>
      </c>
      <c r="S15" s="62">
        <v>999</v>
      </c>
      <c r="T15" s="62">
        <v>999</v>
      </c>
      <c r="U15" s="62"/>
      <c r="V15" s="17">
        <f t="shared" si="0"/>
        <v>999</v>
      </c>
      <c r="W15" s="17">
        <f t="shared" si="1"/>
        <v>999</v>
      </c>
      <c r="X15" s="17">
        <f t="shared" si="2"/>
        <v>999</v>
      </c>
      <c r="Y15" s="17">
        <f t="shared" si="3"/>
        <v>999</v>
      </c>
      <c r="Z15" s="17"/>
      <c r="AA15" s="17">
        <f t="shared" si="4"/>
        <v>999</v>
      </c>
      <c r="AB15" s="17">
        <f t="shared" si="5"/>
        <v>999</v>
      </c>
      <c r="AC15" s="17">
        <f t="shared" si="6"/>
        <v>999</v>
      </c>
      <c r="AD15" s="17">
        <f t="shared" si="7"/>
        <v>999</v>
      </c>
      <c r="AE15" s="17">
        <f t="shared" si="8"/>
        <v>999</v>
      </c>
      <c r="AF15" s="17">
        <f t="shared" si="9"/>
        <v>999</v>
      </c>
      <c r="AG15" s="17">
        <f t="shared" si="10"/>
        <v>999</v>
      </c>
      <c r="AH15" s="17">
        <f t="shared" si="11"/>
        <v>999</v>
      </c>
      <c r="AI15" s="17">
        <f t="shared" si="12"/>
        <v>999</v>
      </c>
      <c r="AJ15" s="17">
        <f t="shared" si="13"/>
        <v>999</v>
      </c>
    </row>
    <row r="16" spans="1:36" s="3" customFormat="1" x14ac:dyDescent="0.15">
      <c r="B16" s="23">
        <v>11</v>
      </c>
      <c r="C16" s="24">
        <v>40603</v>
      </c>
      <c r="D16" s="25">
        <v>12</v>
      </c>
      <c r="E16" s="16"/>
      <c r="F16" s="16">
        <v>200</v>
      </c>
      <c r="H16" s="62">
        <v>1.8518518518518519</v>
      </c>
      <c r="I16" s="62">
        <v>999</v>
      </c>
      <c r="J16" s="62">
        <v>999</v>
      </c>
      <c r="K16" s="62">
        <v>999</v>
      </c>
      <c r="L16" s="62">
        <v>999</v>
      </c>
      <c r="M16" s="62">
        <v>999</v>
      </c>
      <c r="N16" s="62">
        <v>999</v>
      </c>
      <c r="O16" s="38">
        <v>999</v>
      </c>
      <c r="P16" s="38">
        <v>999</v>
      </c>
      <c r="Q16" s="62">
        <v>999</v>
      </c>
      <c r="R16" s="38">
        <v>999</v>
      </c>
      <c r="S16" s="62">
        <v>999</v>
      </c>
      <c r="T16" s="62">
        <v>999</v>
      </c>
      <c r="U16" s="62"/>
      <c r="V16" s="17">
        <f t="shared" si="0"/>
        <v>999</v>
      </c>
      <c r="W16" s="17">
        <f t="shared" si="1"/>
        <v>999</v>
      </c>
      <c r="X16" s="17">
        <f t="shared" si="2"/>
        <v>999</v>
      </c>
      <c r="Y16" s="17">
        <f t="shared" si="3"/>
        <v>999</v>
      </c>
      <c r="Z16" s="17"/>
      <c r="AA16" s="17">
        <f t="shared" si="4"/>
        <v>999</v>
      </c>
      <c r="AB16" s="17">
        <f t="shared" si="5"/>
        <v>999</v>
      </c>
      <c r="AC16" s="17">
        <f t="shared" si="6"/>
        <v>999</v>
      </c>
      <c r="AD16" s="17">
        <f t="shared" si="7"/>
        <v>999</v>
      </c>
      <c r="AE16" s="17">
        <f t="shared" si="8"/>
        <v>999</v>
      </c>
      <c r="AF16" s="17">
        <f t="shared" si="9"/>
        <v>999</v>
      </c>
      <c r="AG16" s="17">
        <f t="shared" si="10"/>
        <v>999</v>
      </c>
      <c r="AH16" s="17">
        <f t="shared" si="11"/>
        <v>999</v>
      </c>
      <c r="AI16" s="17">
        <f t="shared" si="12"/>
        <v>999</v>
      </c>
      <c r="AJ16" s="17">
        <f t="shared" si="13"/>
        <v>999</v>
      </c>
    </row>
    <row r="17" spans="1:36" s="3" customFormat="1" x14ac:dyDescent="0.15">
      <c r="B17" s="23">
        <v>12</v>
      </c>
      <c r="C17" s="24">
        <v>40615</v>
      </c>
      <c r="D17" s="25">
        <v>12</v>
      </c>
      <c r="E17" s="16"/>
      <c r="F17" s="16">
        <v>200</v>
      </c>
      <c r="H17" s="62">
        <v>0.78935185185185197</v>
      </c>
      <c r="I17" s="62">
        <v>999</v>
      </c>
      <c r="J17" s="62">
        <v>999</v>
      </c>
      <c r="K17" s="62">
        <v>999</v>
      </c>
      <c r="L17" s="62">
        <v>999</v>
      </c>
      <c r="M17" s="62">
        <v>999</v>
      </c>
      <c r="N17" s="62">
        <v>999</v>
      </c>
      <c r="O17" s="38">
        <v>999</v>
      </c>
      <c r="P17" s="38">
        <v>999</v>
      </c>
      <c r="Q17" s="62">
        <v>999</v>
      </c>
      <c r="R17" s="38">
        <v>999</v>
      </c>
      <c r="S17" s="62">
        <v>999</v>
      </c>
      <c r="T17" s="62">
        <v>999</v>
      </c>
      <c r="U17" s="62"/>
      <c r="V17" s="17">
        <f t="shared" si="0"/>
        <v>999</v>
      </c>
      <c r="W17" s="17">
        <f t="shared" si="1"/>
        <v>999</v>
      </c>
      <c r="X17" s="17">
        <f t="shared" si="2"/>
        <v>999</v>
      </c>
      <c r="Y17" s="17">
        <f t="shared" si="3"/>
        <v>999</v>
      </c>
      <c r="Z17" s="17"/>
      <c r="AA17" s="17">
        <f t="shared" si="4"/>
        <v>999</v>
      </c>
      <c r="AB17" s="17">
        <f t="shared" si="5"/>
        <v>999</v>
      </c>
      <c r="AC17" s="17">
        <f t="shared" si="6"/>
        <v>999</v>
      </c>
      <c r="AD17" s="17">
        <f t="shared" si="7"/>
        <v>999</v>
      </c>
      <c r="AE17" s="17">
        <f t="shared" si="8"/>
        <v>999</v>
      </c>
      <c r="AF17" s="17">
        <f t="shared" si="9"/>
        <v>999</v>
      </c>
      <c r="AG17" s="17">
        <f t="shared" si="10"/>
        <v>999</v>
      </c>
      <c r="AH17" s="17">
        <f t="shared" si="11"/>
        <v>999</v>
      </c>
      <c r="AI17" s="17">
        <f t="shared" si="12"/>
        <v>999</v>
      </c>
      <c r="AJ17" s="17">
        <f t="shared" si="13"/>
        <v>999</v>
      </c>
    </row>
    <row r="18" spans="1:36" s="3" customFormat="1" x14ac:dyDescent="0.15">
      <c r="B18" s="23">
        <v>13</v>
      </c>
      <c r="C18" s="24">
        <v>40627</v>
      </c>
      <c r="D18" s="25">
        <v>12</v>
      </c>
      <c r="E18" s="16"/>
      <c r="F18" s="16">
        <v>200</v>
      </c>
      <c r="H18" s="62">
        <v>2.3518518518518521</v>
      </c>
      <c r="I18" s="62">
        <v>999</v>
      </c>
      <c r="J18" s="62">
        <v>999</v>
      </c>
      <c r="K18" s="62">
        <v>999</v>
      </c>
      <c r="L18" s="62">
        <v>999</v>
      </c>
      <c r="M18" s="62">
        <v>999</v>
      </c>
      <c r="N18" s="62">
        <v>999</v>
      </c>
      <c r="O18" s="38">
        <v>999</v>
      </c>
      <c r="P18" s="38">
        <v>999</v>
      </c>
      <c r="Q18" s="62">
        <v>999</v>
      </c>
      <c r="R18" s="38">
        <v>999</v>
      </c>
      <c r="S18" s="62">
        <v>999</v>
      </c>
      <c r="T18" s="62">
        <v>999</v>
      </c>
      <c r="U18" s="62"/>
      <c r="V18" s="17">
        <f t="shared" si="0"/>
        <v>999</v>
      </c>
      <c r="W18" s="17">
        <f t="shared" si="1"/>
        <v>999</v>
      </c>
      <c r="X18" s="17">
        <f t="shared" si="2"/>
        <v>999</v>
      </c>
      <c r="Y18" s="17">
        <f t="shared" si="3"/>
        <v>999</v>
      </c>
      <c r="Z18" s="17"/>
      <c r="AA18" s="17">
        <f t="shared" si="4"/>
        <v>999</v>
      </c>
      <c r="AB18" s="17">
        <f t="shared" si="5"/>
        <v>999</v>
      </c>
      <c r="AC18" s="17">
        <f t="shared" si="6"/>
        <v>999</v>
      </c>
      <c r="AD18" s="17">
        <f t="shared" si="7"/>
        <v>999</v>
      </c>
      <c r="AE18" s="17">
        <f t="shared" si="8"/>
        <v>999</v>
      </c>
      <c r="AF18" s="17">
        <f t="shared" si="9"/>
        <v>999</v>
      </c>
      <c r="AG18" s="17">
        <f t="shared" si="10"/>
        <v>999</v>
      </c>
      <c r="AH18" s="17">
        <f t="shared" si="11"/>
        <v>999</v>
      </c>
      <c r="AI18" s="17">
        <f t="shared" si="12"/>
        <v>999</v>
      </c>
      <c r="AJ18" s="17">
        <f t="shared" si="13"/>
        <v>999</v>
      </c>
    </row>
    <row r="19" spans="1:36" s="3" customFormat="1" x14ac:dyDescent="0.15">
      <c r="B19" s="23">
        <v>14</v>
      </c>
      <c r="C19" s="24">
        <v>40639</v>
      </c>
      <c r="D19" s="25">
        <v>12</v>
      </c>
      <c r="E19" s="16"/>
      <c r="F19" s="16">
        <v>200</v>
      </c>
      <c r="H19" s="62">
        <v>0.40277777777777785</v>
      </c>
      <c r="I19" s="62">
        <v>999</v>
      </c>
      <c r="J19" s="62">
        <v>999</v>
      </c>
      <c r="K19" s="62">
        <v>999</v>
      </c>
      <c r="L19" s="62">
        <v>999</v>
      </c>
      <c r="M19" s="62">
        <v>999</v>
      </c>
      <c r="N19" s="62">
        <v>999</v>
      </c>
      <c r="O19" s="38">
        <v>999</v>
      </c>
      <c r="P19" s="38">
        <v>999</v>
      </c>
      <c r="Q19" s="62">
        <v>999</v>
      </c>
      <c r="R19" s="38">
        <v>999</v>
      </c>
      <c r="S19" s="62">
        <v>999</v>
      </c>
      <c r="T19" s="62">
        <v>999</v>
      </c>
      <c r="U19" s="62"/>
      <c r="V19" s="17">
        <f t="shared" si="0"/>
        <v>999</v>
      </c>
      <c r="W19" s="17">
        <f t="shared" si="1"/>
        <v>999</v>
      </c>
      <c r="X19" s="17">
        <f t="shared" si="2"/>
        <v>999</v>
      </c>
      <c r="Y19" s="17">
        <f t="shared" si="3"/>
        <v>999</v>
      </c>
      <c r="Z19" s="17"/>
      <c r="AA19" s="17">
        <f t="shared" si="4"/>
        <v>999</v>
      </c>
      <c r="AB19" s="17">
        <f t="shared" si="5"/>
        <v>999</v>
      </c>
      <c r="AC19" s="17">
        <f t="shared" si="6"/>
        <v>999</v>
      </c>
      <c r="AD19" s="17">
        <f t="shared" si="7"/>
        <v>999</v>
      </c>
      <c r="AE19" s="17">
        <f t="shared" si="8"/>
        <v>999</v>
      </c>
      <c r="AF19" s="17">
        <f t="shared" si="9"/>
        <v>999</v>
      </c>
      <c r="AG19" s="17">
        <f t="shared" si="10"/>
        <v>999</v>
      </c>
      <c r="AH19" s="17">
        <f t="shared" si="11"/>
        <v>999</v>
      </c>
      <c r="AI19" s="17">
        <f t="shared" si="12"/>
        <v>999</v>
      </c>
      <c r="AJ19" s="17">
        <f t="shared" si="13"/>
        <v>999</v>
      </c>
    </row>
    <row r="20" spans="1:36" s="3" customFormat="1" x14ac:dyDescent="0.15">
      <c r="B20" s="23">
        <v>15</v>
      </c>
      <c r="C20" s="24">
        <v>40651</v>
      </c>
      <c r="D20" s="25">
        <v>12</v>
      </c>
      <c r="E20" s="16"/>
      <c r="F20" s="16">
        <v>200</v>
      </c>
      <c r="H20" s="62">
        <v>0.23148148148148148</v>
      </c>
      <c r="I20" s="62">
        <v>999</v>
      </c>
      <c r="J20" s="62">
        <v>999</v>
      </c>
      <c r="K20" s="62">
        <v>999</v>
      </c>
      <c r="L20" s="62">
        <v>999</v>
      </c>
      <c r="M20" s="62">
        <v>999</v>
      </c>
      <c r="N20" s="62">
        <v>999</v>
      </c>
      <c r="O20" s="38">
        <v>999</v>
      </c>
      <c r="P20" s="38">
        <v>999</v>
      </c>
      <c r="Q20" s="62">
        <v>999</v>
      </c>
      <c r="R20" s="38">
        <v>999</v>
      </c>
      <c r="S20" s="62">
        <v>999</v>
      </c>
      <c r="T20" s="62">
        <v>999</v>
      </c>
      <c r="U20" s="62"/>
      <c r="V20" s="17">
        <f t="shared" si="0"/>
        <v>999</v>
      </c>
      <c r="W20" s="17">
        <f t="shared" si="1"/>
        <v>999</v>
      </c>
      <c r="X20" s="17">
        <f t="shared" si="2"/>
        <v>999</v>
      </c>
      <c r="Y20" s="17">
        <f t="shared" si="3"/>
        <v>999</v>
      </c>
      <c r="Z20" s="17"/>
      <c r="AA20" s="17">
        <f t="shared" si="4"/>
        <v>999</v>
      </c>
      <c r="AB20" s="17">
        <f t="shared" si="5"/>
        <v>999</v>
      </c>
      <c r="AC20" s="17">
        <f t="shared" si="6"/>
        <v>999</v>
      </c>
      <c r="AD20" s="17">
        <f t="shared" si="7"/>
        <v>999</v>
      </c>
      <c r="AE20" s="17">
        <f t="shared" si="8"/>
        <v>999</v>
      </c>
      <c r="AF20" s="17">
        <f t="shared" si="9"/>
        <v>999</v>
      </c>
      <c r="AG20" s="17">
        <f t="shared" si="10"/>
        <v>999</v>
      </c>
      <c r="AH20" s="17">
        <f t="shared" si="11"/>
        <v>999</v>
      </c>
      <c r="AI20" s="17">
        <f t="shared" si="12"/>
        <v>999</v>
      </c>
      <c r="AJ20" s="17">
        <f t="shared" si="13"/>
        <v>999</v>
      </c>
    </row>
    <row r="21" spans="1:36" s="3" customFormat="1" x14ac:dyDescent="0.15">
      <c r="B21" s="23">
        <v>16</v>
      </c>
      <c r="C21" s="24">
        <v>40663</v>
      </c>
      <c r="D21" s="25">
        <v>6</v>
      </c>
      <c r="E21" s="16"/>
      <c r="F21" s="16">
        <v>200</v>
      </c>
      <c r="H21" s="62">
        <v>0.27083333333333331</v>
      </c>
      <c r="I21" s="62">
        <v>999</v>
      </c>
      <c r="J21" s="62">
        <v>999</v>
      </c>
      <c r="K21" s="62">
        <v>999</v>
      </c>
      <c r="L21" s="62">
        <v>999</v>
      </c>
      <c r="M21" s="62">
        <v>999</v>
      </c>
      <c r="N21" s="62">
        <v>999</v>
      </c>
      <c r="O21" s="38">
        <v>999</v>
      </c>
      <c r="P21" s="38">
        <v>999</v>
      </c>
      <c r="Q21" s="62">
        <v>999</v>
      </c>
      <c r="R21" s="38">
        <v>999</v>
      </c>
      <c r="S21" s="62">
        <v>999</v>
      </c>
      <c r="T21" s="62">
        <v>999</v>
      </c>
      <c r="U21" s="62"/>
      <c r="V21" s="17">
        <f t="shared" si="0"/>
        <v>999</v>
      </c>
      <c r="W21" s="17">
        <f t="shared" si="1"/>
        <v>999</v>
      </c>
      <c r="X21" s="17">
        <f t="shared" si="2"/>
        <v>999</v>
      </c>
      <c r="Y21" s="17">
        <f t="shared" si="3"/>
        <v>999</v>
      </c>
      <c r="Z21" s="17"/>
      <c r="AA21" s="17">
        <f t="shared" si="4"/>
        <v>999</v>
      </c>
      <c r="AB21" s="17">
        <f t="shared" si="5"/>
        <v>999</v>
      </c>
      <c r="AC21" s="17">
        <f t="shared" si="6"/>
        <v>999</v>
      </c>
      <c r="AD21" s="17">
        <f t="shared" si="7"/>
        <v>999</v>
      </c>
      <c r="AE21" s="17">
        <f t="shared" si="8"/>
        <v>999</v>
      </c>
      <c r="AF21" s="17">
        <f t="shared" si="9"/>
        <v>999</v>
      </c>
      <c r="AG21" s="17">
        <f t="shared" si="10"/>
        <v>999</v>
      </c>
      <c r="AH21" s="17">
        <f t="shared" si="11"/>
        <v>999</v>
      </c>
      <c r="AI21" s="17">
        <f t="shared" si="12"/>
        <v>999</v>
      </c>
      <c r="AJ21" s="17">
        <f t="shared" si="13"/>
        <v>999</v>
      </c>
    </row>
    <row r="22" spans="1:36" s="3" customFormat="1" x14ac:dyDescent="0.15">
      <c r="B22" s="23">
        <v>17</v>
      </c>
      <c r="C22" s="24">
        <v>40669</v>
      </c>
      <c r="D22" s="25">
        <v>6</v>
      </c>
      <c r="E22" s="16"/>
      <c r="F22" s="16">
        <v>200</v>
      </c>
      <c r="H22" s="62">
        <v>0.1759259259259259</v>
      </c>
      <c r="I22" s="62">
        <v>999</v>
      </c>
      <c r="J22" s="62">
        <v>999</v>
      </c>
      <c r="K22" s="62">
        <v>999</v>
      </c>
      <c r="L22" s="62">
        <v>999</v>
      </c>
      <c r="M22" s="62">
        <v>999</v>
      </c>
      <c r="N22" s="62">
        <v>999</v>
      </c>
      <c r="O22" s="38">
        <v>999</v>
      </c>
      <c r="P22" s="38">
        <v>999</v>
      </c>
      <c r="Q22" s="62">
        <v>999</v>
      </c>
      <c r="R22" s="38">
        <v>999</v>
      </c>
      <c r="S22" s="62">
        <v>999</v>
      </c>
      <c r="T22" s="62">
        <v>999</v>
      </c>
      <c r="U22" s="62"/>
      <c r="V22" s="17">
        <f t="shared" si="0"/>
        <v>999</v>
      </c>
      <c r="W22" s="17">
        <f t="shared" si="1"/>
        <v>999</v>
      </c>
      <c r="X22" s="17">
        <f t="shared" si="2"/>
        <v>999</v>
      </c>
      <c r="Y22" s="17">
        <f t="shared" si="3"/>
        <v>999</v>
      </c>
      <c r="Z22" s="17"/>
      <c r="AA22" s="17">
        <f t="shared" si="4"/>
        <v>999</v>
      </c>
      <c r="AB22" s="17">
        <f t="shared" si="5"/>
        <v>999</v>
      </c>
      <c r="AC22" s="17">
        <f t="shared" si="6"/>
        <v>999</v>
      </c>
      <c r="AD22" s="17">
        <f t="shared" si="7"/>
        <v>999</v>
      </c>
      <c r="AE22" s="17">
        <f t="shared" si="8"/>
        <v>999</v>
      </c>
      <c r="AF22" s="17">
        <f t="shared" si="9"/>
        <v>999</v>
      </c>
      <c r="AG22" s="17">
        <f t="shared" si="10"/>
        <v>999</v>
      </c>
      <c r="AH22" s="17">
        <f t="shared" si="11"/>
        <v>999</v>
      </c>
      <c r="AI22" s="17">
        <f t="shared" si="12"/>
        <v>999</v>
      </c>
      <c r="AJ22" s="17">
        <f t="shared" si="13"/>
        <v>999</v>
      </c>
    </row>
    <row r="23" spans="1:36" s="3" customFormat="1" x14ac:dyDescent="0.15">
      <c r="B23" s="23">
        <v>18</v>
      </c>
      <c r="C23" s="24">
        <v>40675</v>
      </c>
      <c r="D23" s="25">
        <v>6</v>
      </c>
      <c r="E23" s="16"/>
      <c r="F23" s="16">
        <v>200</v>
      </c>
      <c r="H23" s="62">
        <v>0.18981481481481446</v>
      </c>
      <c r="I23" s="62">
        <v>999</v>
      </c>
      <c r="J23" s="62">
        <v>999</v>
      </c>
      <c r="K23" s="62">
        <v>999</v>
      </c>
      <c r="L23" s="62">
        <v>999</v>
      </c>
      <c r="M23" s="62">
        <v>999</v>
      </c>
      <c r="N23" s="62">
        <v>999</v>
      </c>
      <c r="O23" s="38">
        <v>999</v>
      </c>
      <c r="P23" s="38">
        <v>999</v>
      </c>
      <c r="Q23" s="62">
        <v>999</v>
      </c>
      <c r="R23" s="38">
        <v>999</v>
      </c>
      <c r="S23" s="62">
        <v>999</v>
      </c>
      <c r="T23" s="62">
        <v>999</v>
      </c>
      <c r="U23" s="62"/>
      <c r="V23" s="17">
        <f t="shared" si="0"/>
        <v>999</v>
      </c>
      <c r="W23" s="17">
        <f t="shared" si="1"/>
        <v>999</v>
      </c>
      <c r="X23" s="17">
        <f t="shared" si="2"/>
        <v>999</v>
      </c>
      <c r="Y23" s="17">
        <f t="shared" si="3"/>
        <v>999</v>
      </c>
      <c r="Z23" s="17"/>
      <c r="AA23" s="17">
        <f t="shared" si="4"/>
        <v>999</v>
      </c>
      <c r="AB23" s="17">
        <f t="shared" si="5"/>
        <v>999</v>
      </c>
      <c r="AC23" s="17">
        <f t="shared" si="6"/>
        <v>999</v>
      </c>
      <c r="AD23" s="17">
        <f t="shared" si="7"/>
        <v>999</v>
      </c>
      <c r="AE23" s="17">
        <f t="shared" si="8"/>
        <v>999</v>
      </c>
      <c r="AF23" s="17">
        <f t="shared" si="9"/>
        <v>999</v>
      </c>
      <c r="AG23" s="17">
        <f t="shared" si="10"/>
        <v>999</v>
      </c>
      <c r="AH23" s="17">
        <f t="shared" si="11"/>
        <v>999</v>
      </c>
      <c r="AI23" s="17">
        <f t="shared" si="12"/>
        <v>999</v>
      </c>
      <c r="AJ23" s="17">
        <f t="shared" si="13"/>
        <v>999</v>
      </c>
    </row>
    <row r="24" spans="1:36" s="3" customFormat="1" x14ac:dyDescent="0.15">
      <c r="B24" s="23">
        <v>19</v>
      </c>
      <c r="C24" s="24">
        <v>40681</v>
      </c>
      <c r="D24" s="25">
        <v>6</v>
      </c>
      <c r="E24" s="16"/>
      <c r="F24" s="16">
        <v>200</v>
      </c>
      <c r="H24" s="62">
        <v>0.10416666666666692</v>
      </c>
      <c r="I24" s="62">
        <v>999</v>
      </c>
      <c r="J24" s="62">
        <v>999</v>
      </c>
      <c r="K24" s="62">
        <v>999</v>
      </c>
      <c r="L24" s="62">
        <v>999</v>
      </c>
      <c r="M24" s="62">
        <v>999</v>
      </c>
      <c r="N24" s="62">
        <v>999</v>
      </c>
      <c r="O24" s="38">
        <v>999</v>
      </c>
      <c r="P24" s="38">
        <v>999</v>
      </c>
      <c r="Q24" s="62">
        <v>999</v>
      </c>
      <c r="R24" s="38">
        <v>999</v>
      </c>
      <c r="S24" s="62">
        <v>999</v>
      </c>
      <c r="T24" s="62">
        <v>999</v>
      </c>
      <c r="U24" s="62"/>
      <c r="V24" s="17">
        <f t="shared" si="0"/>
        <v>999</v>
      </c>
      <c r="W24" s="17">
        <f t="shared" si="1"/>
        <v>999</v>
      </c>
      <c r="X24" s="17">
        <f t="shared" si="2"/>
        <v>999</v>
      </c>
      <c r="Y24" s="17">
        <f t="shared" si="3"/>
        <v>999</v>
      </c>
      <c r="Z24" s="17"/>
      <c r="AA24" s="17">
        <f t="shared" si="4"/>
        <v>999</v>
      </c>
      <c r="AB24" s="17">
        <f t="shared" si="5"/>
        <v>999</v>
      </c>
      <c r="AC24" s="17">
        <f t="shared" si="6"/>
        <v>999</v>
      </c>
      <c r="AD24" s="17">
        <f t="shared" si="7"/>
        <v>999</v>
      </c>
      <c r="AE24" s="17">
        <f t="shared" si="8"/>
        <v>999</v>
      </c>
      <c r="AF24" s="17">
        <f t="shared" si="9"/>
        <v>999</v>
      </c>
      <c r="AG24" s="17">
        <f t="shared" si="10"/>
        <v>999</v>
      </c>
      <c r="AH24" s="17">
        <f t="shared" si="11"/>
        <v>999</v>
      </c>
      <c r="AI24" s="17">
        <f t="shared" si="12"/>
        <v>999</v>
      </c>
      <c r="AJ24" s="17">
        <f t="shared" si="13"/>
        <v>999</v>
      </c>
    </row>
    <row r="25" spans="1:36" s="3" customFormat="1" x14ac:dyDescent="0.15">
      <c r="B25" s="23">
        <v>20</v>
      </c>
      <c r="C25" s="24">
        <v>40687</v>
      </c>
      <c r="D25" s="25">
        <v>6</v>
      </c>
      <c r="E25" s="16"/>
      <c r="F25" s="16">
        <v>200</v>
      </c>
      <c r="H25" s="62">
        <v>9.9537037037037382E-2</v>
      </c>
      <c r="I25" s="62">
        <v>999</v>
      </c>
      <c r="J25" s="62">
        <v>999</v>
      </c>
      <c r="K25" s="62">
        <v>999</v>
      </c>
      <c r="L25" s="62">
        <v>999</v>
      </c>
      <c r="M25" s="62">
        <v>999</v>
      </c>
      <c r="N25" s="62">
        <v>999</v>
      </c>
      <c r="O25" s="38">
        <v>999</v>
      </c>
      <c r="P25" s="38">
        <v>999</v>
      </c>
      <c r="Q25" s="62">
        <v>999</v>
      </c>
      <c r="R25" s="38">
        <v>999</v>
      </c>
      <c r="S25" s="62">
        <v>999</v>
      </c>
      <c r="T25" s="62">
        <v>999</v>
      </c>
      <c r="U25" s="62"/>
      <c r="V25" s="17">
        <f t="shared" si="0"/>
        <v>999</v>
      </c>
      <c r="W25" s="17">
        <f t="shared" si="1"/>
        <v>999</v>
      </c>
      <c r="X25" s="17">
        <f t="shared" si="2"/>
        <v>999</v>
      </c>
      <c r="Y25" s="17">
        <f t="shared" si="3"/>
        <v>999</v>
      </c>
      <c r="Z25" s="17"/>
      <c r="AA25" s="17">
        <f t="shared" si="4"/>
        <v>999</v>
      </c>
      <c r="AB25" s="17">
        <f t="shared" si="5"/>
        <v>999</v>
      </c>
      <c r="AC25" s="17">
        <f t="shared" si="6"/>
        <v>999</v>
      </c>
      <c r="AD25" s="17">
        <f t="shared" si="7"/>
        <v>999</v>
      </c>
      <c r="AE25" s="17">
        <f t="shared" si="8"/>
        <v>999</v>
      </c>
      <c r="AF25" s="17">
        <f t="shared" si="9"/>
        <v>999</v>
      </c>
      <c r="AG25" s="17">
        <f t="shared" si="10"/>
        <v>999</v>
      </c>
      <c r="AH25" s="17">
        <f t="shared" si="11"/>
        <v>999</v>
      </c>
      <c r="AI25" s="17">
        <f t="shared" si="12"/>
        <v>999</v>
      </c>
      <c r="AJ25" s="17">
        <f t="shared" si="13"/>
        <v>999</v>
      </c>
    </row>
    <row r="26" spans="1:36" s="3" customFormat="1" x14ac:dyDescent="0.15">
      <c r="B26" s="23">
        <v>21</v>
      </c>
      <c r="C26" s="24">
        <v>40693</v>
      </c>
      <c r="D26" s="25">
        <v>6</v>
      </c>
      <c r="E26" s="16"/>
      <c r="F26" s="16">
        <v>200</v>
      </c>
      <c r="H26" s="62">
        <v>0.12169312169312192</v>
      </c>
      <c r="I26" s="62">
        <v>999</v>
      </c>
      <c r="J26" s="62">
        <v>999</v>
      </c>
      <c r="K26" s="62">
        <v>999</v>
      </c>
      <c r="L26" s="62">
        <v>999</v>
      </c>
      <c r="M26" s="62">
        <v>999</v>
      </c>
      <c r="N26" s="62">
        <v>999</v>
      </c>
      <c r="O26" s="38">
        <v>999</v>
      </c>
      <c r="P26" s="38">
        <v>999</v>
      </c>
      <c r="Q26" s="62">
        <v>999</v>
      </c>
      <c r="R26" s="38">
        <v>999</v>
      </c>
      <c r="S26" s="62">
        <v>999</v>
      </c>
      <c r="T26" s="62">
        <v>999</v>
      </c>
      <c r="U26" s="62"/>
      <c r="V26" s="17">
        <f t="shared" si="0"/>
        <v>999</v>
      </c>
      <c r="W26" s="17">
        <f t="shared" si="1"/>
        <v>999</v>
      </c>
      <c r="X26" s="17">
        <f t="shared" si="2"/>
        <v>999</v>
      </c>
      <c r="Y26" s="17">
        <f t="shared" si="3"/>
        <v>999</v>
      </c>
      <c r="Z26" s="17"/>
      <c r="AA26" s="17">
        <f t="shared" si="4"/>
        <v>999</v>
      </c>
      <c r="AB26" s="17">
        <f t="shared" si="5"/>
        <v>999</v>
      </c>
      <c r="AC26" s="17">
        <f t="shared" si="6"/>
        <v>999</v>
      </c>
      <c r="AD26" s="17">
        <f t="shared" si="7"/>
        <v>999</v>
      </c>
      <c r="AE26" s="17">
        <f t="shared" si="8"/>
        <v>999</v>
      </c>
      <c r="AF26" s="17">
        <f t="shared" si="9"/>
        <v>999</v>
      </c>
      <c r="AG26" s="17">
        <f t="shared" si="10"/>
        <v>999</v>
      </c>
      <c r="AH26" s="17">
        <f t="shared" si="11"/>
        <v>999</v>
      </c>
      <c r="AI26" s="17">
        <f t="shared" si="12"/>
        <v>999</v>
      </c>
      <c r="AJ26" s="17">
        <f t="shared" si="13"/>
        <v>999</v>
      </c>
    </row>
    <row r="27" spans="1:36" s="3" customFormat="1" x14ac:dyDescent="0.15">
      <c r="B27" s="23">
        <v>22</v>
      </c>
      <c r="C27" s="24">
        <v>40699</v>
      </c>
      <c r="D27" s="25">
        <v>6</v>
      </c>
      <c r="E27" s="16"/>
      <c r="F27" s="16">
        <v>200</v>
      </c>
      <c r="H27" s="62">
        <v>9.722222222222221E-2</v>
      </c>
      <c r="I27" s="62">
        <v>999</v>
      </c>
      <c r="J27" s="62">
        <v>999</v>
      </c>
      <c r="K27" s="62">
        <v>999</v>
      </c>
      <c r="L27" s="62">
        <v>999</v>
      </c>
      <c r="M27" s="62">
        <v>999</v>
      </c>
      <c r="N27" s="62">
        <v>999</v>
      </c>
      <c r="O27" s="38">
        <v>999</v>
      </c>
      <c r="P27" s="38">
        <v>999</v>
      </c>
      <c r="Q27" s="62">
        <v>999</v>
      </c>
      <c r="R27" s="38">
        <v>999</v>
      </c>
      <c r="S27" s="62">
        <v>999</v>
      </c>
      <c r="T27" s="62">
        <v>999</v>
      </c>
      <c r="U27" s="62"/>
      <c r="V27" s="17">
        <f t="shared" si="0"/>
        <v>999</v>
      </c>
      <c r="W27" s="17">
        <f t="shared" si="1"/>
        <v>999</v>
      </c>
      <c r="X27" s="17">
        <f t="shared" si="2"/>
        <v>999</v>
      </c>
      <c r="Y27" s="17">
        <f t="shared" si="3"/>
        <v>999</v>
      </c>
      <c r="Z27" s="17"/>
      <c r="AA27" s="17">
        <f t="shared" si="4"/>
        <v>999</v>
      </c>
      <c r="AB27" s="17">
        <f t="shared" si="5"/>
        <v>999</v>
      </c>
      <c r="AC27" s="17">
        <f t="shared" si="6"/>
        <v>999</v>
      </c>
      <c r="AD27" s="17">
        <f t="shared" si="7"/>
        <v>999</v>
      </c>
      <c r="AE27" s="17">
        <f t="shared" si="8"/>
        <v>999</v>
      </c>
      <c r="AF27" s="17">
        <f t="shared" si="9"/>
        <v>999</v>
      </c>
      <c r="AG27" s="17">
        <f t="shared" si="10"/>
        <v>999</v>
      </c>
      <c r="AH27" s="17">
        <f t="shared" si="11"/>
        <v>999</v>
      </c>
      <c r="AI27" s="17">
        <f t="shared" si="12"/>
        <v>999</v>
      </c>
      <c r="AJ27" s="17">
        <f t="shared" si="13"/>
        <v>999</v>
      </c>
    </row>
    <row r="28" spans="1:36" s="3" customFormat="1" x14ac:dyDescent="0.15">
      <c r="B28" s="23">
        <v>23</v>
      </c>
      <c r="C28" s="24">
        <v>40705</v>
      </c>
      <c r="D28" s="25">
        <v>6</v>
      </c>
      <c r="E28" s="16"/>
      <c r="F28" s="16">
        <v>200</v>
      </c>
      <c r="H28" s="62">
        <v>0.23379629629629664</v>
      </c>
      <c r="I28" s="62">
        <v>999</v>
      </c>
      <c r="J28" s="62">
        <v>999</v>
      </c>
      <c r="K28" s="62">
        <v>999</v>
      </c>
      <c r="L28" s="62">
        <v>999</v>
      </c>
      <c r="M28" s="62">
        <v>999</v>
      </c>
      <c r="N28" s="62">
        <v>999</v>
      </c>
      <c r="O28" s="38">
        <v>999</v>
      </c>
      <c r="P28" s="38">
        <v>999</v>
      </c>
      <c r="Q28" s="62">
        <v>999</v>
      </c>
      <c r="R28" s="38">
        <v>999</v>
      </c>
      <c r="S28" s="62">
        <v>999</v>
      </c>
      <c r="T28" s="62">
        <v>999</v>
      </c>
      <c r="U28" s="62"/>
      <c r="V28" s="17">
        <f t="shared" si="0"/>
        <v>999</v>
      </c>
      <c r="W28" s="17">
        <f t="shared" si="1"/>
        <v>999</v>
      </c>
      <c r="X28" s="17">
        <f t="shared" si="2"/>
        <v>999</v>
      </c>
      <c r="Y28" s="17">
        <f t="shared" si="3"/>
        <v>999</v>
      </c>
      <c r="Z28" s="17"/>
      <c r="AA28" s="17">
        <f t="shared" si="4"/>
        <v>999</v>
      </c>
      <c r="AB28" s="17">
        <f t="shared" si="5"/>
        <v>999</v>
      </c>
      <c r="AC28" s="17">
        <f t="shared" si="6"/>
        <v>999</v>
      </c>
      <c r="AD28" s="17">
        <f t="shared" si="7"/>
        <v>999</v>
      </c>
      <c r="AE28" s="17">
        <f t="shared" si="8"/>
        <v>999</v>
      </c>
      <c r="AF28" s="17">
        <f t="shared" si="9"/>
        <v>999</v>
      </c>
      <c r="AG28" s="17">
        <f t="shared" si="10"/>
        <v>999</v>
      </c>
      <c r="AH28" s="17">
        <f t="shared" si="11"/>
        <v>999</v>
      </c>
      <c r="AI28" s="17">
        <f t="shared" si="12"/>
        <v>999</v>
      </c>
      <c r="AJ28" s="17">
        <f t="shared" si="13"/>
        <v>999</v>
      </c>
    </row>
    <row r="29" spans="1:36" s="3" customFormat="1" x14ac:dyDescent="0.15">
      <c r="B29" s="23">
        <v>24</v>
      </c>
      <c r="C29" s="24">
        <v>40711</v>
      </c>
      <c r="D29" s="25">
        <v>6</v>
      </c>
      <c r="E29" s="16"/>
      <c r="F29" s="16">
        <v>200</v>
      </c>
      <c r="H29" s="62">
        <v>0.15972222222222213</v>
      </c>
      <c r="I29" s="62">
        <v>999</v>
      </c>
      <c r="J29" s="62">
        <v>999</v>
      </c>
      <c r="K29" s="62">
        <v>999</v>
      </c>
      <c r="L29" s="62">
        <v>999</v>
      </c>
      <c r="M29" s="62">
        <v>999</v>
      </c>
      <c r="N29" s="62">
        <v>999</v>
      </c>
      <c r="O29" s="38">
        <v>999</v>
      </c>
      <c r="P29" s="38">
        <v>999</v>
      </c>
      <c r="Q29" s="62">
        <v>999</v>
      </c>
      <c r="R29" s="38">
        <v>999</v>
      </c>
      <c r="S29" s="62">
        <v>999</v>
      </c>
      <c r="T29" s="62">
        <v>999</v>
      </c>
      <c r="U29" s="62"/>
      <c r="V29" s="17">
        <f t="shared" si="0"/>
        <v>999</v>
      </c>
      <c r="W29" s="17">
        <f t="shared" si="1"/>
        <v>999</v>
      </c>
      <c r="X29" s="17">
        <f t="shared" si="2"/>
        <v>999</v>
      </c>
      <c r="Y29" s="17">
        <f t="shared" si="3"/>
        <v>999</v>
      </c>
      <c r="Z29" s="17"/>
      <c r="AA29" s="17">
        <f t="shared" si="4"/>
        <v>999</v>
      </c>
      <c r="AB29" s="17">
        <f t="shared" si="5"/>
        <v>999</v>
      </c>
      <c r="AC29" s="17">
        <f t="shared" si="6"/>
        <v>999</v>
      </c>
      <c r="AD29" s="17">
        <f t="shared" si="7"/>
        <v>999</v>
      </c>
      <c r="AE29" s="17">
        <f t="shared" si="8"/>
        <v>999</v>
      </c>
      <c r="AF29" s="17">
        <f t="shared" si="9"/>
        <v>999</v>
      </c>
      <c r="AG29" s="17">
        <f t="shared" si="10"/>
        <v>999</v>
      </c>
      <c r="AH29" s="17">
        <f t="shared" si="11"/>
        <v>999</v>
      </c>
      <c r="AI29" s="17">
        <f t="shared" si="12"/>
        <v>999</v>
      </c>
      <c r="AJ29" s="17">
        <f t="shared" si="13"/>
        <v>999</v>
      </c>
    </row>
    <row r="30" spans="1:36" s="3" customFormat="1" x14ac:dyDescent="0.15">
      <c r="B30" s="23">
        <v>25</v>
      </c>
      <c r="C30" s="24">
        <v>40717</v>
      </c>
      <c r="D30" s="25">
        <v>6</v>
      </c>
      <c r="E30" s="16"/>
      <c r="F30" s="16">
        <v>200</v>
      </c>
      <c r="H30" s="62">
        <v>0.29861111111111133</v>
      </c>
      <c r="I30" s="62">
        <v>999</v>
      </c>
      <c r="J30" s="62">
        <v>999</v>
      </c>
      <c r="K30" s="62">
        <v>999</v>
      </c>
      <c r="L30" s="62">
        <v>999</v>
      </c>
      <c r="M30" s="62">
        <v>999</v>
      </c>
      <c r="N30" s="62">
        <v>999</v>
      </c>
      <c r="O30" s="38">
        <v>999</v>
      </c>
      <c r="P30" s="38">
        <v>999</v>
      </c>
      <c r="Q30" s="62">
        <v>999</v>
      </c>
      <c r="R30" s="38">
        <v>999</v>
      </c>
      <c r="S30" s="62">
        <v>999</v>
      </c>
      <c r="T30" s="62">
        <v>999</v>
      </c>
      <c r="U30" s="62"/>
      <c r="V30" s="17">
        <f t="shared" si="0"/>
        <v>999</v>
      </c>
      <c r="W30" s="17">
        <f t="shared" si="1"/>
        <v>999</v>
      </c>
      <c r="X30" s="17">
        <f t="shared" si="2"/>
        <v>999</v>
      </c>
      <c r="Y30" s="17">
        <f t="shared" si="3"/>
        <v>999</v>
      </c>
      <c r="Z30" s="17"/>
      <c r="AA30" s="17">
        <f t="shared" si="4"/>
        <v>999</v>
      </c>
      <c r="AB30" s="17">
        <f t="shared" si="5"/>
        <v>999</v>
      </c>
      <c r="AC30" s="17">
        <f t="shared" si="6"/>
        <v>999</v>
      </c>
      <c r="AD30" s="17">
        <f t="shared" si="7"/>
        <v>999</v>
      </c>
      <c r="AE30" s="17">
        <f t="shared" si="8"/>
        <v>999</v>
      </c>
      <c r="AF30" s="17">
        <f t="shared" si="9"/>
        <v>999</v>
      </c>
      <c r="AG30" s="17">
        <f t="shared" si="10"/>
        <v>999</v>
      </c>
      <c r="AH30" s="17">
        <f t="shared" si="11"/>
        <v>999</v>
      </c>
      <c r="AI30" s="17">
        <f t="shared" si="12"/>
        <v>999</v>
      </c>
      <c r="AJ30" s="17">
        <f t="shared" si="13"/>
        <v>999</v>
      </c>
    </row>
    <row r="31" spans="1:36" s="21" customFormat="1" x14ac:dyDescent="0.15">
      <c r="A31" s="20" t="s">
        <v>46</v>
      </c>
      <c r="D31" s="22"/>
      <c r="E31" s="22"/>
      <c r="F31" s="21" t="s">
        <v>57</v>
      </c>
      <c r="H31" s="57"/>
      <c r="I31" s="57"/>
      <c r="J31" s="57"/>
      <c r="K31" s="57"/>
      <c r="L31" s="57"/>
      <c r="M31" s="57"/>
      <c r="N31" s="57"/>
      <c r="O31" s="39"/>
      <c r="P31" s="39"/>
      <c r="Q31" s="57"/>
      <c r="R31" s="39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</row>
    <row r="32" spans="1:36" s="3" customFormat="1" x14ac:dyDescent="0.15">
      <c r="D32" s="4"/>
      <c r="E32" s="4"/>
      <c r="F32" s="4"/>
      <c r="H32" s="17"/>
      <c r="I32" s="63"/>
      <c r="J32" s="63"/>
      <c r="K32" s="63"/>
      <c r="L32" s="63"/>
      <c r="M32" s="63"/>
      <c r="N32" s="63"/>
      <c r="O32" s="64"/>
      <c r="P32" s="64"/>
      <c r="Q32" s="63"/>
      <c r="R32" s="64"/>
      <c r="S32" s="63"/>
      <c r="T32" s="63"/>
      <c r="U32" s="63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36" s="21" customFormat="1" x14ac:dyDescent="0.15">
      <c r="A33" s="20" t="s">
        <v>58</v>
      </c>
      <c r="D33" s="22"/>
      <c r="E33" s="22"/>
      <c r="F33" s="21" t="s">
        <v>56</v>
      </c>
      <c r="H33" s="57"/>
      <c r="I33" s="57"/>
      <c r="J33" s="57"/>
      <c r="K33" s="57"/>
      <c r="L33" s="57"/>
      <c r="M33" s="57"/>
      <c r="N33" s="57"/>
      <c r="O33" s="39"/>
      <c r="P33" s="39"/>
      <c r="Q33" s="57"/>
      <c r="R33" s="39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</row>
    <row r="34" spans="1:36" s="3" customFormat="1" x14ac:dyDescent="0.15">
      <c r="B34" s="23">
        <v>1</v>
      </c>
      <c r="C34" s="24">
        <v>40483</v>
      </c>
      <c r="D34" s="4">
        <v>12</v>
      </c>
      <c r="E34" s="15"/>
      <c r="F34" s="15">
        <v>500</v>
      </c>
      <c r="H34" s="37">
        <v>87.50231481481481</v>
      </c>
      <c r="I34" s="37">
        <v>6.6544911874489161</v>
      </c>
      <c r="J34" s="37">
        <v>6.9477426662194341</v>
      </c>
      <c r="K34" s="17">
        <v>1.009222477954212</v>
      </c>
      <c r="L34" s="17">
        <v>0.16148526917625847</v>
      </c>
      <c r="M34" s="17">
        <v>10.306580875188512</v>
      </c>
      <c r="N34" s="17">
        <v>21.803457380901929</v>
      </c>
      <c r="O34" s="18">
        <v>8.07791427850847E-3</v>
      </c>
      <c r="P34" s="18">
        <v>3.1295273037782022E-3</v>
      </c>
      <c r="Q34" s="17">
        <v>0.11702507155544968</v>
      </c>
      <c r="R34" s="38">
        <v>999</v>
      </c>
      <c r="S34" s="17">
        <v>0.26442748480720829</v>
      </c>
      <c r="T34" s="17">
        <v>8.7341701191175569E-2</v>
      </c>
      <c r="U34" s="17"/>
      <c r="V34" s="17">
        <f t="shared" ref="V34:V53" si="14">+IF(OR(H34=999,I34=999),999,I34/100*H34)</f>
        <v>5.8228338281656589</v>
      </c>
      <c r="W34" s="17">
        <f t="shared" ref="W34:W53" si="15">+IF(OR(H34=999, L34=999, M34=999),999,(M34-3.42*L34)/100*67.2/28*H34)</f>
        <v>20.484574540297245</v>
      </c>
      <c r="X34" s="17">
        <f t="shared" ref="X34:X53" si="16">+IF(OR(H34=999,L34=999,N34=999),999,(N34-L34*0.5)/100*100/40*H34)</f>
        <v>47.519695609109249</v>
      </c>
      <c r="Y34" s="17">
        <f t="shared" ref="Y34:Y53" si="17">+IF(OR(H34=999,L34=999),999,L34/100*100/8*H34)</f>
        <v>1.7662918576770099</v>
      </c>
      <c r="Z34" s="17"/>
      <c r="AA34" s="17">
        <f t="shared" ref="AA34:AA53" si="18">+IF(I34=999,999,I34/0.35)</f>
        <v>19.01283196413976</v>
      </c>
      <c r="AB34" s="17">
        <f t="shared" ref="AB34:AB53" si="19">+IF(OR(L34=999,M34=999),999,(M34-3.42*L34)*67.2/28)</f>
        <v>23.410323011053702</v>
      </c>
      <c r="AC34" s="17">
        <f t="shared" ref="AC34:AC53" si="20">+IF(J34=999,999,J34*100/12)</f>
        <v>57.89785555182862</v>
      </c>
      <c r="AD34" s="17">
        <f t="shared" ref="AD34:AD53" si="21">+IF(OR(L34=999,N34=999),999,(N34-L34*0.5)*100/40)</f>
        <v>54.306786865784503</v>
      </c>
      <c r="AE34" s="17">
        <f t="shared" ref="AE34:AE53" si="22">+IF(L34=999,999,L34/0.08)</f>
        <v>2.018565864703231</v>
      </c>
      <c r="AF34" s="17">
        <f t="shared" ref="AF34:AF53" si="23">+IF(OR(AA34=999,AC34=99),999,AA34+AB34+AC34+AE34)</f>
        <v>102.33957639172532</v>
      </c>
      <c r="AG34" s="17">
        <f t="shared" ref="AG34:AG53" si="24">+IF(OR(AA34=999,AD34=999),999,AA34+AB34+AD34+AE34)</f>
        <v>98.748507705681206</v>
      </c>
      <c r="AH34" s="17">
        <f t="shared" ref="AH34:AH53" si="25">+IF(OR(W34=999,X34=999),999,(W34/67.2)/(X34/100))</f>
        <v>0.64148133604584523</v>
      </c>
      <c r="AI34" s="17">
        <f t="shared" ref="AI34:AI53" si="26">+IF(OR(I34=999,J34=999),999,I34/J34)</f>
        <v>0.95779183356972419</v>
      </c>
      <c r="AJ34" s="17">
        <f t="shared" ref="AJ34:AJ53" si="27">+IF(OR(I34=999,K34=999),999,(I34/12)/(K34/14))</f>
        <v>7.6926279602503707</v>
      </c>
    </row>
    <row r="35" spans="1:36" s="3" customFormat="1" x14ac:dyDescent="0.15">
      <c r="B35" s="23">
        <v>2</v>
      </c>
      <c r="C35" s="24">
        <v>40495</v>
      </c>
      <c r="D35" s="4">
        <v>12</v>
      </c>
      <c r="E35" s="15"/>
      <c r="F35" s="15">
        <v>500</v>
      </c>
      <c r="H35" s="37">
        <v>37.629629629629633</v>
      </c>
      <c r="I35" s="37">
        <v>11.449066117270775</v>
      </c>
      <c r="J35" s="37">
        <v>5.8897570063952038</v>
      </c>
      <c r="K35" s="17">
        <v>1.900451916957566</v>
      </c>
      <c r="L35" s="17">
        <v>0.21395917003561471</v>
      </c>
      <c r="M35" s="17">
        <v>11.288282795504145</v>
      </c>
      <c r="N35" s="17">
        <v>16.339471362233322</v>
      </c>
      <c r="O35" s="18">
        <v>1.1249756337662431E-2</v>
      </c>
      <c r="P35" s="18">
        <v>1.5332354698355947E-3</v>
      </c>
      <c r="Q35" s="17">
        <v>0.17467334760413489</v>
      </c>
      <c r="R35" s="38">
        <v>999</v>
      </c>
      <c r="S35" s="17">
        <v>0.38070355917000881</v>
      </c>
      <c r="T35" s="17">
        <v>9.3262726575534222E-2</v>
      </c>
      <c r="U35" s="17"/>
      <c r="V35" s="17">
        <f t="shared" si="14"/>
        <v>4.3082411759804105</v>
      </c>
      <c r="W35" s="17">
        <f t="shared" si="15"/>
        <v>9.5337307670453875</v>
      </c>
      <c r="X35" s="17">
        <f t="shared" si="16"/>
        <v>15.270566338565708</v>
      </c>
      <c r="Y35" s="17">
        <f t="shared" si="17"/>
        <v>1.0064005405378913</v>
      </c>
      <c r="Z35" s="17"/>
      <c r="AA35" s="17">
        <f t="shared" si="18"/>
        <v>32.711617477916498</v>
      </c>
      <c r="AB35" s="17">
        <f t="shared" si="19"/>
        <v>25.335701841557619</v>
      </c>
      <c r="AC35" s="17">
        <f t="shared" si="20"/>
        <v>49.081308386626695</v>
      </c>
      <c r="AD35" s="17">
        <f t="shared" si="21"/>
        <v>40.581229443038787</v>
      </c>
      <c r="AE35" s="17">
        <f t="shared" si="22"/>
        <v>2.674489625445184</v>
      </c>
      <c r="AF35" s="17">
        <f t="shared" si="23"/>
        <v>109.80311733154601</v>
      </c>
      <c r="AG35" s="17">
        <f t="shared" si="24"/>
        <v>101.3030383879581</v>
      </c>
      <c r="AH35" s="17">
        <f t="shared" si="25"/>
        <v>0.92904867057175755</v>
      </c>
      <c r="AI35" s="17">
        <f t="shared" si="26"/>
        <v>1.943894477283048</v>
      </c>
      <c r="AJ35" s="17">
        <f t="shared" si="27"/>
        <v>7.028456591980599</v>
      </c>
    </row>
    <row r="36" spans="1:36" s="3" customFormat="1" x14ac:dyDescent="0.15">
      <c r="B36" s="23">
        <v>3</v>
      </c>
      <c r="C36" s="24">
        <v>40507</v>
      </c>
      <c r="D36" s="4">
        <v>12</v>
      </c>
      <c r="E36" s="15"/>
      <c r="F36" s="15">
        <v>500</v>
      </c>
      <c r="H36" s="37">
        <v>60.495370370370374</v>
      </c>
      <c r="I36" s="37">
        <v>7.749592976862445</v>
      </c>
      <c r="J36" s="37">
        <v>6.8979499298990223</v>
      </c>
      <c r="K36" s="17">
        <v>1.3698754037015586</v>
      </c>
      <c r="L36" s="17">
        <v>0.1924705330943127</v>
      </c>
      <c r="M36" s="17">
        <v>9.0506694868914792</v>
      </c>
      <c r="N36" s="17">
        <v>22.017226320695194</v>
      </c>
      <c r="O36" s="18">
        <v>9.9593401893282654E-3</v>
      </c>
      <c r="P36" s="18">
        <v>1.2159683061385268E-2</v>
      </c>
      <c r="Q36" s="17">
        <v>0.13745982701930273</v>
      </c>
      <c r="R36" s="38">
        <v>999</v>
      </c>
      <c r="S36" s="17">
        <v>0.30857346245491735</v>
      </c>
      <c r="T36" s="17">
        <v>9.4818863607255194E-2</v>
      </c>
      <c r="U36" s="17"/>
      <c r="V36" s="17">
        <f t="shared" si="14"/>
        <v>4.6881449735491465</v>
      </c>
      <c r="W36" s="17">
        <f t="shared" si="15"/>
        <v>12.184861731764954</v>
      </c>
      <c r="X36" s="17">
        <f t="shared" si="16"/>
        <v>33.152961817656532</v>
      </c>
      <c r="Y36" s="17">
        <f t="shared" si="17"/>
        <v>1.4554470231153844</v>
      </c>
      <c r="Z36" s="17"/>
      <c r="AA36" s="17">
        <f t="shared" si="18"/>
        <v>22.141694219606986</v>
      </c>
      <c r="AB36" s="17">
        <f t="shared" si="19"/>
        <v>20.141808632901434</v>
      </c>
      <c r="AC36" s="17">
        <f t="shared" si="20"/>
        <v>57.482916082491847</v>
      </c>
      <c r="AD36" s="17">
        <f t="shared" si="21"/>
        <v>54.802477635370089</v>
      </c>
      <c r="AE36" s="17">
        <f t="shared" si="22"/>
        <v>2.4058816636789087</v>
      </c>
      <c r="AF36" s="17">
        <f t="shared" si="23"/>
        <v>102.17230059867919</v>
      </c>
      <c r="AG36" s="17">
        <f t="shared" si="24"/>
        <v>99.491862151557427</v>
      </c>
      <c r="AH36" s="17">
        <f t="shared" si="25"/>
        <v>0.54692654066978408</v>
      </c>
      <c r="AI36" s="17">
        <f t="shared" si="26"/>
        <v>1.123463210898646</v>
      </c>
      <c r="AJ36" s="17">
        <f t="shared" si="27"/>
        <v>6.6000103235003662</v>
      </c>
    </row>
    <row r="37" spans="1:36" s="3" customFormat="1" x14ac:dyDescent="0.15">
      <c r="B37" s="23">
        <v>4</v>
      </c>
      <c r="C37" s="24">
        <v>40519</v>
      </c>
      <c r="D37" s="4">
        <v>12</v>
      </c>
      <c r="E37" s="15"/>
      <c r="F37" s="15">
        <v>500</v>
      </c>
      <c r="H37" s="37">
        <v>53.900462962962962</v>
      </c>
      <c r="I37" s="37">
        <v>7.8902332182478743</v>
      </c>
      <c r="J37" s="37">
        <v>7.3015586438172209</v>
      </c>
      <c r="K37" s="17">
        <v>1.3963143870355226</v>
      </c>
      <c r="L37" s="17">
        <v>0.22110469188977455</v>
      </c>
      <c r="M37" s="17">
        <v>10.026606851888163</v>
      </c>
      <c r="N37" s="17">
        <v>19.526645755044377</v>
      </c>
      <c r="O37" s="18">
        <v>1.1543663632668151E-2</v>
      </c>
      <c r="P37" s="18">
        <v>1.8536426241954007E-2</v>
      </c>
      <c r="Q37" s="17">
        <v>0.17419634322534083</v>
      </c>
      <c r="R37" s="38">
        <v>999</v>
      </c>
      <c r="S37" s="17">
        <v>0.34110406513312425</v>
      </c>
      <c r="T37" s="17">
        <v>0.10908234147702214</v>
      </c>
      <c r="U37" s="17"/>
      <c r="V37" s="17">
        <f t="shared" si="14"/>
        <v>4.252872233493096</v>
      </c>
      <c r="W37" s="17">
        <f t="shared" si="15"/>
        <v>11.992329707721181</v>
      </c>
      <c r="X37" s="17">
        <f t="shared" si="16"/>
        <v>26.163410592064906</v>
      </c>
      <c r="Y37" s="17">
        <f t="shared" si="17"/>
        <v>1.4897056570177662</v>
      </c>
      <c r="Z37" s="17"/>
      <c r="AA37" s="17">
        <f t="shared" si="18"/>
        <v>22.543523480708213</v>
      </c>
      <c r="AB37" s="17">
        <f t="shared" si="19"/>
        <v>22.249029133500322</v>
      </c>
      <c r="AC37" s="17">
        <f t="shared" si="20"/>
        <v>60.846322031810168</v>
      </c>
      <c r="AD37" s="17">
        <f t="shared" si="21"/>
        <v>48.540233522748721</v>
      </c>
      <c r="AE37" s="17">
        <f t="shared" si="22"/>
        <v>2.7638086486221818</v>
      </c>
      <c r="AF37" s="17">
        <f t="shared" si="23"/>
        <v>108.40268329464089</v>
      </c>
      <c r="AG37" s="17">
        <f t="shared" si="24"/>
        <v>96.096594785579441</v>
      </c>
      <c r="AH37" s="17">
        <f t="shared" si="25"/>
        <v>0.682087248102905</v>
      </c>
      <c r="AI37" s="17">
        <f t="shared" si="26"/>
        <v>1.080623138585503</v>
      </c>
      <c r="AJ37" s="17">
        <f t="shared" si="27"/>
        <v>6.5925497677491665</v>
      </c>
    </row>
    <row r="38" spans="1:36" s="3" customFormat="1" x14ac:dyDescent="0.15">
      <c r="B38" s="23">
        <v>5</v>
      </c>
      <c r="C38" s="24">
        <v>40531</v>
      </c>
      <c r="D38" s="4">
        <v>12</v>
      </c>
      <c r="E38" s="15"/>
      <c r="F38" s="15">
        <v>500</v>
      </c>
      <c r="H38" s="37">
        <v>26.090277777777782</v>
      </c>
      <c r="I38" s="37">
        <v>10.951747027912582</v>
      </c>
      <c r="J38" s="37">
        <v>6.2842491530427438</v>
      </c>
      <c r="K38" s="17">
        <v>2.0237784545716004</v>
      </c>
      <c r="L38" s="17">
        <v>0.27019134917142512</v>
      </c>
      <c r="M38" s="17">
        <v>8.9974021972827369</v>
      </c>
      <c r="N38" s="17">
        <v>18.820674309011618</v>
      </c>
      <c r="O38" s="18">
        <v>1.4421892155210593E-2</v>
      </c>
      <c r="P38" s="18">
        <v>2.1227506142877883E-2</v>
      </c>
      <c r="Q38" s="17">
        <v>0.20685375363845768</v>
      </c>
      <c r="R38" s="38">
        <v>999</v>
      </c>
      <c r="S38" s="17">
        <v>0.38806939146209984</v>
      </c>
      <c r="T38" s="17">
        <v>0.11625006642241449</v>
      </c>
      <c r="U38" s="17"/>
      <c r="V38" s="17">
        <f t="shared" si="14"/>
        <v>2.8573412211019149</v>
      </c>
      <c r="W38" s="17">
        <f t="shared" si="15"/>
        <v>5.0552612701947588</v>
      </c>
      <c r="X38" s="17">
        <f t="shared" si="16"/>
        <v>12.187798425267038</v>
      </c>
      <c r="Y38" s="17">
        <f t="shared" si="17"/>
        <v>0.88117091912937873</v>
      </c>
      <c r="Z38" s="17"/>
      <c r="AA38" s="17">
        <f t="shared" si="18"/>
        <v>31.290705794035951</v>
      </c>
      <c r="AB38" s="17">
        <f t="shared" si="19"/>
        <v>19.37603467947951</v>
      </c>
      <c r="AC38" s="17">
        <f t="shared" si="20"/>
        <v>52.368742942022863</v>
      </c>
      <c r="AD38" s="17">
        <f t="shared" si="21"/>
        <v>46.713946586064765</v>
      </c>
      <c r="AE38" s="17">
        <f t="shared" si="22"/>
        <v>3.377391864642814</v>
      </c>
      <c r="AF38" s="17">
        <f t="shared" si="23"/>
        <v>106.41287528018114</v>
      </c>
      <c r="AG38" s="17">
        <f t="shared" si="24"/>
        <v>100.75807892422304</v>
      </c>
      <c r="AH38" s="17">
        <f t="shared" si="25"/>
        <v>0.6172329046654117</v>
      </c>
      <c r="AI38" s="17">
        <f t="shared" si="26"/>
        <v>1.7427296024076164</v>
      </c>
      <c r="AJ38" s="17">
        <f t="shared" si="27"/>
        <v>6.3134569746845282</v>
      </c>
    </row>
    <row r="39" spans="1:36" s="3" customFormat="1" x14ac:dyDescent="0.15">
      <c r="B39" s="23">
        <v>6</v>
      </c>
      <c r="C39" s="24">
        <v>40543</v>
      </c>
      <c r="D39" s="4">
        <v>12</v>
      </c>
      <c r="E39" s="15"/>
      <c r="F39" s="15">
        <v>500</v>
      </c>
      <c r="H39" s="37">
        <v>19.87037037037037</v>
      </c>
      <c r="I39" s="37">
        <v>11.117733925438158</v>
      </c>
      <c r="J39" s="37">
        <v>6.6981854534054595</v>
      </c>
      <c r="K39" s="17">
        <v>2.0512593877352101</v>
      </c>
      <c r="L39" s="17">
        <v>0.44988551996956794</v>
      </c>
      <c r="M39" s="17">
        <v>11.914948476623545</v>
      </c>
      <c r="N39" s="17">
        <v>17.119295767552849</v>
      </c>
      <c r="O39" s="18">
        <v>2.3206179371581745E-2</v>
      </c>
      <c r="P39" s="18">
        <v>3.6320712446474245E-2</v>
      </c>
      <c r="Q39" s="17">
        <v>0.31211693166446369</v>
      </c>
      <c r="R39" s="38">
        <v>999</v>
      </c>
      <c r="S39" s="17">
        <v>0.48408074798517831</v>
      </c>
      <c r="T39" s="17">
        <v>0.17704550058350907</v>
      </c>
      <c r="U39" s="17"/>
      <c r="V39" s="17">
        <f t="shared" si="14"/>
        <v>2.2091349077768783</v>
      </c>
      <c r="W39" s="17">
        <f t="shared" si="15"/>
        <v>4.9483612525357961</v>
      </c>
      <c r="X39" s="17">
        <f t="shared" si="16"/>
        <v>8.3924262857039498</v>
      </c>
      <c r="Y39" s="17">
        <f t="shared" si="17"/>
        <v>1.1174239882577464</v>
      </c>
      <c r="Z39" s="17"/>
      <c r="AA39" s="17">
        <f t="shared" si="18"/>
        <v>31.764954072680453</v>
      </c>
      <c r="AB39" s="17">
        <f t="shared" si="19"/>
        <v>24.903215995986297</v>
      </c>
      <c r="AC39" s="17">
        <f t="shared" si="20"/>
        <v>55.818212111712164</v>
      </c>
      <c r="AD39" s="17">
        <f t="shared" si="21"/>
        <v>42.235882518920157</v>
      </c>
      <c r="AE39" s="17">
        <f t="shared" si="22"/>
        <v>5.6235689996195992</v>
      </c>
      <c r="AF39" s="17">
        <f t="shared" si="23"/>
        <v>118.1099511799985</v>
      </c>
      <c r="AG39" s="17">
        <f t="shared" si="24"/>
        <v>104.5276215872065</v>
      </c>
      <c r="AH39" s="17">
        <f t="shared" si="25"/>
        <v>0.87741405948564144</v>
      </c>
      <c r="AI39" s="17">
        <f t="shared" si="26"/>
        <v>1.6598127959842814</v>
      </c>
      <c r="AJ39" s="17">
        <f t="shared" si="27"/>
        <v>6.3232810327311908</v>
      </c>
    </row>
    <row r="40" spans="1:36" s="3" customFormat="1" x14ac:dyDescent="0.15">
      <c r="B40" s="23">
        <v>7</v>
      </c>
      <c r="C40" s="24">
        <v>40555</v>
      </c>
      <c r="D40" s="4">
        <v>12</v>
      </c>
      <c r="E40" s="15"/>
      <c r="F40" s="15">
        <v>500</v>
      </c>
      <c r="H40" s="37">
        <v>10.372685185185185</v>
      </c>
      <c r="I40" s="62">
        <v>999</v>
      </c>
      <c r="J40" s="62">
        <v>999</v>
      </c>
      <c r="K40" s="62">
        <v>999</v>
      </c>
      <c r="L40" s="17">
        <v>0.31663523923236375</v>
      </c>
      <c r="M40" s="17">
        <v>9.6281575287333592</v>
      </c>
      <c r="N40" s="17">
        <v>15.896776732416361</v>
      </c>
      <c r="O40" s="18">
        <v>1.6526381216108499E-2</v>
      </c>
      <c r="P40" s="18">
        <v>2.5540496435024675E-2</v>
      </c>
      <c r="Q40" s="17">
        <v>0.25468225888453483</v>
      </c>
      <c r="R40" s="38">
        <v>999</v>
      </c>
      <c r="S40" s="17">
        <v>0.4297699154416878</v>
      </c>
      <c r="T40" s="17">
        <v>0.1202766056085826</v>
      </c>
      <c r="U40" s="17"/>
      <c r="V40" s="17">
        <f t="shared" si="14"/>
        <v>999</v>
      </c>
      <c r="W40" s="17">
        <f t="shared" si="15"/>
        <v>2.1272962506840787</v>
      </c>
      <c r="X40" s="17">
        <f t="shared" si="16"/>
        <v>4.0812520419246292</v>
      </c>
      <c r="Y40" s="17">
        <f t="shared" si="17"/>
        <v>0.4105447068866383</v>
      </c>
      <c r="Z40" s="17"/>
      <c r="AA40" s="17">
        <f t="shared" si="18"/>
        <v>999</v>
      </c>
      <c r="AB40" s="17">
        <f t="shared" si="19"/>
        <v>20.50863602534082</v>
      </c>
      <c r="AC40" s="17">
        <f t="shared" si="20"/>
        <v>999</v>
      </c>
      <c r="AD40" s="17">
        <f t="shared" si="21"/>
        <v>39.346147782000443</v>
      </c>
      <c r="AE40" s="17">
        <f t="shared" si="22"/>
        <v>3.957940490404547</v>
      </c>
      <c r="AF40" s="17">
        <f t="shared" si="23"/>
        <v>999</v>
      </c>
      <c r="AG40" s="17">
        <f t="shared" si="24"/>
        <v>999</v>
      </c>
      <c r="AH40" s="17">
        <f t="shared" si="25"/>
        <v>0.7756490871286631</v>
      </c>
      <c r="AI40" s="17">
        <f t="shared" si="26"/>
        <v>999</v>
      </c>
      <c r="AJ40" s="17">
        <f t="shared" si="27"/>
        <v>999</v>
      </c>
    </row>
    <row r="41" spans="1:36" s="3" customFormat="1" x14ac:dyDescent="0.15">
      <c r="B41" s="23">
        <v>8</v>
      </c>
      <c r="C41" s="24">
        <v>40567</v>
      </c>
      <c r="D41" s="4">
        <v>12</v>
      </c>
      <c r="E41" s="15"/>
      <c r="F41" s="15">
        <v>500</v>
      </c>
      <c r="H41" s="37">
        <v>20.185185185185187</v>
      </c>
      <c r="I41" s="37">
        <v>14.60233326904309</v>
      </c>
      <c r="J41" s="37">
        <v>3.4241950508580636</v>
      </c>
      <c r="K41" s="17">
        <v>2.7001721379909358</v>
      </c>
      <c r="L41" s="17">
        <v>0.35601871749602571</v>
      </c>
      <c r="M41" s="17">
        <v>14.787976100556941</v>
      </c>
      <c r="N41" s="17">
        <v>11.000732556835848</v>
      </c>
      <c r="O41" s="18">
        <v>1.8895293356437623E-2</v>
      </c>
      <c r="P41" s="18">
        <v>3.0882825458594106E-2</v>
      </c>
      <c r="Q41" s="17">
        <v>0.28508075205776667</v>
      </c>
      <c r="R41" s="38">
        <v>999</v>
      </c>
      <c r="S41" s="17">
        <v>0.47318762283450272</v>
      </c>
      <c r="T41" s="17">
        <v>0.19466752369063892</v>
      </c>
      <c r="U41" s="17"/>
      <c r="V41" s="17">
        <f t="shared" si="14"/>
        <v>2.9475080117142531</v>
      </c>
      <c r="W41" s="17">
        <f t="shared" si="15"/>
        <v>6.5741010553446158</v>
      </c>
      <c r="X41" s="17">
        <f t="shared" si="16"/>
        <v>5.4614667990350654</v>
      </c>
      <c r="Y41" s="17">
        <f t="shared" si="17"/>
        <v>0.89828796775617603</v>
      </c>
      <c r="Z41" s="17"/>
      <c r="AA41" s="17">
        <f t="shared" si="18"/>
        <v>41.720952197265973</v>
      </c>
      <c r="AB41" s="17">
        <f t="shared" si="19"/>
        <v>32.568941008129279</v>
      </c>
      <c r="AC41" s="17">
        <f t="shared" si="20"/>
        <v>28.53495875715053</v>
      </c>
      <c r="AD41" s="17">
        <f t="shared" si="21"/>
        <v>27.056807995219589</v>
      </c>
      <c r="AE41" s="17">
        <f t="shared" si="22"/>
        <v>4.4502339687003216</v>
      </c>
      <c r="AF41" s="17">
        <f t="shared" si="23"/>
        <v>107.27508593124611</v>
      </c>
      <c r="AG41" s="17">
        <f t="shared" si="24"/>
        <v>105.79693516931516</v>
      </c>
      <c r="AH41" s="17">
        <f t="shared" si="25"/>
        <v>1.7912566047171883</v>
      </c>
      <c r="AI41" s="17">
        <f t="shared" si="26"/>
        <v>4.2644572088216508</v>
      </c>
      <c r="AJ41" s="17">
        <f t="shared" si="27"/>
        <v>6.3092479330691695</v>
      </c>
    </row>
    <row r="42" spans="1:36" s="3" customFormat="1" x14ac:dyDescent="0.15">
      <c r="B42" s="23">
        <v>9</v>
      </c>
      <c r="C42" s="24">
        <v>40579</v>
      </c>
      <c r="D42" s="4">
        <v>12</v>
      </c>
      <c r="E42" s="15"/>
      <c r="F42" s="15">
        <v>500</v>
      </c>
      <c r="H42" s="37">
        <v>12.268518518518521</v>
      </c>
      <c r="I42" s="62">
        <v>999</v>
      </c>
      <c r="J42" s="62">
        <v>999</v>
      </c>
      <c r="K42" s="62">
        <v>999</v>
      </c>
      <c r="L42" s="17">
        <v>0.33766842441542827</v>
      </c>
      <c r="M42" s="17">
        <v>13.762823427861905</v>
      </c>
      <c r="N42" s="17">
        <v>11.677576930603763</v>
      </c>
      <c r="O42" s="18">
        <v>1.8089751002025579E-2</v>
      </c>
      <c r="P42" s="18">
        <v>2.9983651877237564E-2</v>
      </c>
      <c r="Q42" s="17">
        <v>0.29436194326722565</v>
      </c>
      <c r="R42" s="38">
        <v>999</v>
      </c>
      <c r="S42" s="17">
        <v>0.51412910369576581</v>
      </c>
      <c r="T42" s="17">
        <v>0.15894441700639667</v>
      </c>
      <c r="U42" s="17"/>
      <c r="V42" s="17">
        <f t="shared" si="14"/>
        <v>999</v>
      </c>
      <c r="W42" s="17">
        <f t="shared" si="15"/>
        <v>3.7123547948174482</v>
      </c>
      <c r="X42" s="17">
        <f t="shared" si="16"/>
        <v>3.5298805791376773</v>
      </c>
      <c r="Y42" s="17">
        <f t="shared" si="17"/>
        <v>0.51783641475745668</v>
      </c>
      <c r="Z42" s="17"/>
      <c r="AA42" s="17">
        <f t="shared" si="18"/>
        <v>999</v>
      </c>
      <c r="AB42" s="17">
        <f t="shared" si="19"/>
        <v>30.25919379926674</v>
      </c>
      <c r="AC42" s="17">
        <f t="shared" si="20"/>
        <v>999</v>
      </c>
      <c r="AD42" s="17">
        <f t="shared" si="21"/>
        <v>28.771856795990118</v>
      </c>
      <c r="AE42" s="17">
        <f t="shared" si="22"/>
        <v>4.2208553051928535</v>
      </c>
      <c r="AF42" s="17">
        <f t="shared" si="23"/>
        <v>999</v>
      </c>
      <c r="AG42" s="17">
        <f t="shared" si="24"/>
        <v>999</v>
      </c>
      <c r="AH42" s="17">
        <f t="shared" si="25"/>
        <v>1.5650210732164267</v>
      </c>
      <c r="AI42" s="17">
        <f t="shared" si="26"/>
        <v>999</v>
      </c>
      <c r="AJ42" s="17">
        <f t="shared" si="27"/>
        <v>999</v>
      </c>
    </row>
    <row r="43" spans="1:36" s="3" customFormat="1" x14ac:dyDescent="0.15">
      <c r="B43" s="23">
        <v>10</v>
      </c>
      <c r="C43" s="24">
        <v>40591</v>
      </c>
      <c r="D43" s="4">
        <v>12</v>
      </c>
      <c r="E43" s="15"/>
      <c r="F43" s="15">
        <v>500</v>
      </c>
      <c r="H43" s="37">
        <v>15.862433862433862</v>
      </c>
      <c r="I43" s="62">
        <v>999</v>
      </c>
      <c r="J43" s="62">
        <v>999</v>
      </c>
      <c r="K43" s="62">
        <v>999</v>
      </c>
      <c r="L43" s="17">
        <v>0.45055580717248206</v>
      </c>
      <c r="M43" s="17">
        <v>15.262655244960918</v>
      </c>
      <c r="N43" s="17">
        <v>11.941868875002884</v>
      </c>
      <c r="O43" s="18">
        <v>2.2537659158580164E-2</v>
      </c>
      <c r="P43" s="18">
        <v>2.7084349149584509E-2</v>
      </c>
      <c r="Q43" s="17">
        <v>0.35816044028380228</v>
      </c>
      <c r="R43" s="38">
        <v>999</v>
      </c>
      <c r="S43" s="17">
        <v>0.49141595289638085</v>
      </c>
      <c r="T43" s="17">
        <v>0.17392616433290822</v>
      </c>
      <c r="U43" s="17"/>
      <c r="V43" s="17">
        <f t="shared" si="14"/>
        <v>999</v>
      </c>
      <c r="W43" s="17">
        <f t="shared" si="15"/>
        <v>5.2238501135903777</v>
      </c>
      <c r="X43" s="17">
        <f t="shared" si="16"/>
        <v>4.6463412344321551</v>
      </c>
      <c r="Y43" s="17">
        <f t="shared" si="17"/>
        <v>0.89336396157612508</v>
      </c>
      <c r="Z43" s="17"/>
      <c r="AA43" s="17">
        <f t="shared" si="18"/>
        <v>999</v>
      </c>
      <c r="AB43" s="17">
        <f t="shared" si="19"/>
        <v>32.93221052263447</v>
      </c>
      <c r="AC43" s="17">
        <f t="shared" si="20"/>
        <v>999</v>
      </c>
      <c r="AD43" s="17">
        <f t="shared" si="21"/>
        <v>29.291477428541604</v>
      </c>
      <c r="AE43" s="17">
        <f t="shared" si="22"/>
        <v>5.6319475896560256</v>
      </c>
      <c r="AF43" s="17">
        <f t="shared" si="23"/>
        <v>999</v>
      </c>
      <c r="AG43" s="17">
        <f t="shared" si="24"/>
        <v>999</v>
      </c>
      <c r="AH43" s="17">
        <f t="shared" si="25"/>
        <v>1.6730554400417699</v>
      </c>
      <c r="AI43" s="17">
        <f t="shared" si="26"/>
        <v>999</v>
      </c>
      <c r="AJ43" s="17">
        <f t="shared" si="27"/>
        <v>999</v>
      </c>
    </row>
    <row r="44" spans="1:36" s="3" customFormat="1" x14ac:dyDescent="0.15">
      <c r="B44" s="23">
        <v>11</v>
      </c>
      <c r="C44" s="24">
        <v>40603</v>
      </c>
      <c r="D44" s="4">
        <v>12</v>
      </c>
      <c r="E44" s="15"/>
      <c r="F44" s="15">
        <v>500</v>
      </c>
      <c r="H44" s="37">
        <v>35.020833333333336</v>
      </c>
      <c r="I44" s="37">
        <v>5.7267473456584579</v>
      </c>
      <c r="J44" s="37">
        <v>3.1202823076671891</v>
      </c>
      <c r="K44" s="17">
        <v>1.0490198667965533</v>
      </c>
      <c r="L44" s="17">
        <v>0.72365602619926073</v>
      </c>
      <c r="M44" s="17">
        <v>20.129948837370311</v>
      </c>
      <c r="N44" s="17">
        <v>10.196152851828881</v>
      </c>
      <c r="O44" s="18">
        <v>3.4856776621252382E-2</v>
      </c>
      <c r="P44" s="18">
        <v>2.1155482602941322E-2</v>
      </c>
      <c r="Q44" s="17">
        <v>0.47167139767513211</v>
      </c>
      <c r="R44" s="38">
        <v>999</v>
      </c>
      <c r="S44" s="17">
        <v>0.48020932272281291</v>
      </c>
      <c r="T44" s="17">
        <v>0.2464150538968754</v>
      </c>
      <c r="U44" s="17"/>
      <c r="V44" s="17">
        <f t="shared" si="14"/>
        <v>2.0055546433441394</v>
      </c>
      <c r="W44" s="17">
        <f t="shared" si="15"/>
        <v>14.839065513939708</v>
      </c>
      <c r="X44" s="17">
        <f t="shared" si="16"/>
        <v>8.6101562780749337</v>
      </c>
      <c r="Y44" s="17">
        <f t="shared" si="17"/>
        <v>3.1678796355233265</v>
      </c>
      <c r="Z44" s="17"/>
      <c r="AA44" s="17">
        <f t="shared" si="18"/>
        <v>16.362135273309882</v>
      </c>
      <c r="AB44" s="17">
        <f t="shared" si="19"/>
        <v>42.372108546645215</v>
      </c>
      <c r="AC44" s="17">
        <f t="shared" si="20"/>
        <v>26.002352563893243</v>
      </c>
      <c r="AD44" s="17">
        <f t="shared" si="21"/>
        <v>24.585812096823126</v>
      </c>
      <c r="AE44" s="17">
        <f t="shared" si="22"/>
        <v>9.0457003274907581</v>
      </c>
      <c r="AF44" s="17">
        <f t="shared" si="23"/>
        <v>93.7822967113391</v>
      </c>
      <c r="AG44" s="17">
        <f t="shared" si="24"/>
        <v>92.365756244268979</v>
      </c>
      <c r="AH44" s="17">
        <f t="shared" si="25"/>
        <v>2.5646390165189947</v>
      </c>
      <c r="AI44" s="17">
        <f t="shared" si="26"/>
        <v>1.8353298775519884</v>
      </c>
      <c r="AJ44" s="17">
        <f t="shared" si="27"/>
        <v>6.3689978122190185</v>
      </c>
    </row>
    <row r="45" spans="1:36" s="3" customFormat="1" x14ac:dyDescent="0.15">
      <c r="B45" s="23">
        <v>12</v>
      </c>
      <c r="C45" s="24">
        <v>40615</v>
      </c>
      <c r="D45" s="4">
        <v>12</v>
      </c>
      <c r="E45" s="15"/>
      <c r="F45" s="15">
        <v>500</v>
      </c>
      <c r="H45" s="37">
        <v>51.203703703703702</v>
      </c>
      <c r="I45" s="37">
        <v>4.8770809538500961</v>
      </c>
      <c r="J45" s="37">
        <v>4.3496225109335311</v>
      </c>
      <c r="K45" s="17">
        <v>0.82568858506311127</v>
      </c>
      <c r="L45" s="17">
        <v>1.0148740197772044</v>
      </c>
      <c r="M45" s="17">
        <v>18.754263618369944</v>
      </c>
      <c r="N45" s="17">
        <v>11.68974218541211</v>
      </c>
      <c r="O45" s="18">
        <v>4.9969298008898509E-2</v>
      </c>
      <c r="P45" s="18">
        <v>1.8917202188637846E-2</v>
      </c>
      <c r="Q45" s="17">
        <v>0.62577270084468983</v>
      </c>
      <c r="R45" s="38">
        <v>999</v>
      </c>
      <c r="S45" s="17">
        <v>0.48286509429732638</v>
      </c>
      <c r="T45" s="17">
        <v>0.28397305950063101</v>
      </c>
      <c r="U45" s="17"/>
      <c r="V45" s="17">
        <f t="shared" si="14"/>
        <v>2.4972460809991697</v>
      </c>
      <c r="W45" s="17">
        <f t="shared" si="15"/>
        <v>18.781593649588316</v>
      </c>
      <c r="X45" s="17">
        <f t="shared" si="16"/>
        <v>14.314386023297454</v>
      </c>
      <c r="Y45" s="17">
        <f t="shared" si="17"/>
        <v>6.4956635756573382</v>
      </c>
      <c r="Z45" s="17"/>
      <c r="AA45" s="17">
        <f t="shared" si="18"/>
        <v>13.934517011000276</v>
      </c>
      <c r="AB45" s="17">
        <f t="shared" si="19"/>
        <v>36.680146729756572</v>
      </c>
      <c r="AC45" s="17">
        <f t="shared" si="20"/>
        <v>36.246854257779425</v>
      </c>
      <c r="AD45" s="17">
        <f t="shared" si="21"/>
        <v>27.955762938808771</v>
      </c>
      <c r="AE45" s="17">
        <f t="shared" si="22"/>
        <v>12.685925247215055</v>
      </c>
      <c r="AF45" s="17">
        <f t="shared" si="23"/>
        <v>99.547443245751325</v>
      </c>
      <c r="AG45" s="17">
        <f t="shared" si="24"/>
        <v>91.256351926780667</v>
      </c>
      <c r="AH45" s="17">
        <f t="shared" si="25"/>
        <v>1.9524973008485254</v>
      </c>
      <c r="AI45" s="17">
        <f t="shared" si="26"/>
        <v>1.1212653377599335</v>
      </c>
      <c r="AJ45" s="17">
        <f t="shared" si="27"/>
        <v>6.8911304848145267</v>
      </c>
    </row>
    <row r="46" spans="1:36" s="3" customFormat="1" x14ac:dyDescent="0.15">
      <c r="B46" s="23">
        <v>13</v>
      </c>
      <c r="C46" s="24">
        <v>40627</v>
      </c>
      <c r="D46" s="4">
        <v>12</v>
      </c>
      <c r="E46" s="15"/>
      <c r="F46" s="15">
        <v>500</v>
      </c>
      <c r="H46" s="37">
        <v>75.402777777777786</v>
      </c>
      <c r="I46" s="37">
        <v>3.8510659245421448</v>
      </c>
      <c r="J46" s="37">
        <v>4.3117294616764692</v>
      </c>
      <c r="K46" s="17">
        <v>0.64593634426114843</v>
      </c>
      <c r="L46" s="17">
        <v>0.66228547175655217</v>
      </c>
      <c r="M46" s="17">
        <v>20.824760209316509</v>
      </c>
      <c r="N46" s="17">
        <v>11.952054769982695</v>
      </c>
      <c r="O46" s="18">
        <v>3.2032292943790744E-2</v>
      </c>
      <c r="P46" s="18">
        <v>1.1401283781338997E-2</v>
      </c>
      <c r="Q46" s="17">
        <v>0.39095706204206832</v>
      </c>
      <c r="R46" s="38">
        <v>999</v>
      </c>
      <c r="S46" s="17">
        <v>0.44262213072152173</v>
      </c>
      <c r="T46" s="17">
        <v>0.25342149967535721</v>
      </c>
      <c r="U46" s="17"/>
      <c r="V46" s="17">
        <f t="shared" si="14"/>
        <v>2.9038106811582369</v>
      </c>
      <c r="W46" s="17">
        <f t="shared" si="15"/>
        <v>33.586949870296841</v>
      </c>
      <c r="X46" s="17">
        <f t="shared" si="16"/>
        <v>21.906226192066981</v>
      </c>
      <c r="Y46" s="17">
        <f t="shared" si="17"/>
        <v>6.2422705315387539</v>
      </c>
      <c r="Z46" s="17"/>
      <c r="AA46" s="17">
        <f t="shared" si="18"/>
        <v>11.003045498691844</v>
      </c>
      <c r="AB46" s="17">
        <f t="shared" si="19"/>
        <v>44.543385350181843</v>
      </c>
      <c r="AC46" s="17">
        <f t="shared" si="20"/>
        <v>35.931078847303908</v>
      </c>
      <c r="AD46" s="17">
        <f t="shared" si="21"/>
        <v>29.052280085261049</v>
      </c>
      <c r="AE46" s="17">
        <f t="shared" si="22"/>
        <v>8.2785683969569011</v>
      </c>
      <c r="AF46" s="17">
        <f t="shared" si="23"/>
        <v>99.756078093134491</v>
      </c>
      <c r="AG46" s="17">
        <f t="shared" si="24"/>
        <v>92.877279331091628</v>
      </c>
      <c r="AH46" s="17">
        <f t="shared" si="25"/>
        <v>2.2815696197929309</v>
      </c>
      <c r="AI46" s="17">
        <f t="shared" si="26"/>
        <v>0.89316038002179965</v>
      </c>
      <c r="AJ46" s="17">
        <f t="shared" si="27"/>
        <v>6.9556548183371927</v>
      </c>
    </row>
    <row r="47" spans="1:36" s="3" customFormat="1" x14ac:dyDescent="0.15">
      <c r="B47" s="23">
        <v>14</v>
      </c>
      <c r="C47" s="24">
        <v>40639</v>
      </c>
      <c r="D47" s="4">
        <v>12</v>
      </c>
      <c r="E47" s="15"/>
      <c r="F47" s="15">
        <v>500</v>
      </c>
      <c r="H47" s="37">
        <v>55.930555555555564</v>
      </c>
      <c r="I47" s="37">
        <v>3.9064067339639665</v>
      </c>
      <c r="J47" s="37">
        <v>4.0978855055751895</v>
      </c>
      <c r="K47" s="17">
        <v>0.63130760356549431</v>
      </c>
      <c r="L47" s="17">
        <v>0.7167458771980143</v>
      </c>
      <c r="M47" s="17">
        <v>20.373526245805042</v>
      </c>
      <c r="N47" s="17">
        <v>12.565786923293432</v>
      </c>
      <c r="O47" s="18">
        <v>3.6177541549489607E-2</v>
      </c>
      <c r="P47" s="18">
        <v>1.2703512689517802E-2</v>
      </c>
      <c r="Q47" s="17">
        <v>0.44880840776893288</v>
      </c>
      <c r="R47" s="38">
        <v>999</v>
      </c>
      <c r="S47" s="17">
        <v>0.40235198927438132</v>
      </c>
      <c r="T47" s="17">
        <v>0.23717720502496661</v>
      </c>
      <c r="U47" s="17"/>
      <c r="V47" s="17">
        <f t="shared" si="14"/>
        <v>2.1848749885656797</v>
      </c>
      <c r="W47" s="17">
        <f t="shared" si="15"/>
        <v>24.057640759162538</v>
      </c>
      <c r="X47" s="17">
        <f t="shared" si="16"/>
        <v>17.069186151515435</v>
      </c>
      <c r="Y47" s="17">
        <f t="shared" si="17"/>
        <v>5.0109993879798678</v>
      </c>
      <c r="Z47" s="17"/>
      <c r="AA47" s="17">
        <f t="shared" si="18"/>
        <v>11.161162097039906</v>
      </c>
      <c r="AB47" s="17">
        <f t="shared" si="19"/>
        <v>43.013412829890797</v>
      </c>
      <c r="AC47" s="17">
        <f t="shared" si="20"/>
        <v>34.149045879793242</v>
      </c>
      <c r="AD47" s="17">
        <f t="shared" si="21"/>
        <v>30.518534961736059</v>
      </c>
      <c r="AE47" s="17">
        <f t="shared" si="22"/>
        <v>8.9593234649751778</v>
      </c>
      <c r="AF47" s="17">
        <f t="shared" si="23"/>
        <v>97.282944271699108</v>
      </c>
      <c r="AG47" s="17">
        <f t="shared" si="24"/>
        <v>93.652433353641925</v>
      </c>
      <c r="AH47" s="17">
        <f t="shared" si="25"/>
        <v>2.0973501803621306</v>
      </c>
      <c r="AI47" s="17">
        <f t="shared" si="26"/>
        <v>0.95327376244389572</v>
      </c>
      <c r="AJ47" s="17">
        <f t="shared" si="27"/>
        <v>7.2191028544853424</v>
      </c>
    </row>
    <row r="48" spans="1:36" s="3" customFormat="1" x14ac:dyDescent="0.15">
      <c r="B48" s="23">
        <v>15</v>
      </c>
      <c r="C48" s="24">
        <v>40651</v>
      </c>
      <c r="D48" s="4">
        <v>12</v>
      </c>
      <c r="E48" s="15"/>
      <c r="F48" s="15">
        <v>500</v>
      </c>
      <c r="H48" s="37">
        <v>79.974537037037038</v>
      </c>
      <c r="I48" s="37">
        <v>4.4835130511927481</v>
      </c>
      <c r="J48" s="37">
        <v>3.0913707761370306</v>
      </c>
      <c r="K48" s="17">
        <v>0.70433264086625769</v>
      </c>
      <c r="L48" s="17">
        <v>0.91446835739491206</v>
      </c>
      <c r="M48" s="17">
        <v>19.63892712894874</v>
      </c>
      <c r="N48" s="17">
        <v>10.532587852530165</v>
      </c>
      <c r="O48" s="18">
        <v>4.6445765765089138E-2</v>
      </c>
      <c r="P48" s="18">
        <v>1.3850783815483145E-2</v>
      </c>
      <c r="Q48" s="17">
        <v>0.60036848808058674</v>
      </c>
      <c r="R48" s="38">
        <v>999</v>
      </c>
      <c r="S48" s="17">
        <v>0.45012250805825066</v>
      </c>
      <c r="T48" s="17">
        <v>0.28270449955250859</v>
      </c>
      <c r="U48" s="17"/>
      <c r="V48" s="17">
        <f t="shared" si="14"/>
        <v>3.5856688056865336</v>
      </c>
      <c r="W48" s="17">
        <f t="shared" si="15"/>
        <v>31.691884737871789</v>
      </c>
      <c r="X48" s="17">
        <f t="shared" si="16"/>
        <v>20.144293638729525</v>
      </c>
      <c r="Y48" s="17">
        <f t="shared" si="17"/>
        <v>9.1417729397097265</v>
      </c>
      <c r="Z48" s="17"/>
      <c r="AA48" s="17">
        <f t="shared" si="18"/>
        <v>12.810037289122139</v>
      </c>
      <c r="AB48" s="17">
        <f t="shared" si="19"/>
        <v>39.627468831979549</v>
      </c>
      <c r="AC48" s="17">
        <f t="shared" si="20"/>
        <v>25.761423134475255</v>
      </c>
      <c r="AD48" s="17">
        <f t="shared" si="21"/>
        <v>25.188384184581771</v>
      </c>
      <c r="AE48" s="17">
        <f t="shared" si="22"/>
        <v>11.430854467436401</v>
      </c>
      <c r="AF48" s="17">
        <f t="shared" si="23"/>
        <v>89.629783723013347</v>
      </c>
      <c r="AG48" s="17">
        <f t="shared" si="24"/>
        <v>89.056744773119874</v>
      </c>
      <c r="AH48" s="17">
        <f t="shared" si="25"/>
        <v>2.3411365824224806</v>
      </c>
      <c r="AI48" s="17">
        <f t="shared" si="26"/>
        <v>1.4503317058574692</v>
      </c>
      <c r="AJ48" s="17">
        <f t="shared" si="27"/>
        <v>7.4265551855700309</v>
      </c>
    </row>
    <row r="49" spans="1:36" s="3" customFormat="1" x14ac:dyDescent="0.15">
      <c r="B49" s="23">
        <v>16</v>
      </c>
      <c r="C49" s="24">
        <v>40663</v>
      </c>
      <c r="D49" s="4">
        <v>12</v>
      </c>
      <c r="E49" s="15"/>
      <c r="F49" s="15">
        <v>500</v>
      </c>
      <c r="H49" s="37">
        <v>33.55324074074074</v>
      </c>
      <c r="I49" s="37">
        <v>3.6285199080410955</v>
      </c>
      <c r="J49" s="37">
        <v>6.7331958267380525</v>
      </c>
      <c r="K49" s="17">
        <v>0.54320210586607487</v>
      </c>
      <c r="L49" s="17">
        <v>0.74815787005109702</v>
      </c>
      <c r="M49" s="17">
        <v>11.140683256070963</v>
      </c>
      <c r="N49" s="17">
        <v>23.169491503962995</v>
      </c>
      <c r="O49" s="18">
        <v>3.8927480234813634E-2</v>
      </c>
      <c r="P49" s="18">
        <v>5.8211858390653957E-3</v>
      </c>
      <c r="Q49" s="17">
        <v>0.4605116925258983</v>
      </c>
      <c r="R49" s="38">
        <v>999</v>
      </c>
      <c r="S49" s="17">
        <v>0.35130808410442627</v>
      </c>
      <c r="T49" s="17">
        <v>0.19005210302354542</v>
      </c>
      <c r="U49" s="17"/>
      <c r="V49" s="17">
        <f t="shared" si="14"/>
        <v>1.2174860200707331</v>
      </c>
      <c r="W49" s="17">
        <f t="shared" si="15"/>
        <v>6.9108804733606997</v>
      </c>
      <c r="X49" s="17">
        <f t="shared" si="16"/>
        <v>19.121499142751635</v>
      </c>
      <c r="Y49" s="17">
        <f t="shared" si="17"/>
        <v>3.1378901407380355</v>
      </c>
      <c r="Z49" s="17"/>
      <c r="AA49" s="17">
        <f t="shared" si="18"/>
        <v>10.367199737260274</v>
      </c>
      <c r="AB49" s="17">
        <f t="shared" si="19"/>
        <v>20.59676001719091</v>
      </c>
      <c r="AC49" s="17">
        <f t="shared" si="20"/>
        <v>56.109965222817102</v>
      </c>
      <c r="AD49" s="17">
        <f t="shared" si="21"/>
        <v>56.988531422343613</v>
      </c>
      <c r="AE49" s="17">
        <f t="shared" si="22"/>
        <v>9.3519733756387122</v>
      </c>
      <c r="AF49" s="17">
        <f t="shared" si="23"/>
        <v>96.425898352906998</v>
      </c>
      <c r="AG49" s="17">
        <f t="shared" si="24"/>
        <v>97.304464552433501</v>
      </c>
      <c r="AH49" s="17">
        <f t="shared" si="25"/>
        <v>0.5378264667784578</v>
      </c>
      <c r="AI49" s="17">
        <f t="shared" si="26"/>
        <v>0.53890010054838389</v>
      </c>
      <c r="AJ49" s="17">
        <f t="shared" si="27"/>
        <v>7.7931826484701583</v>
      </c>
    </row>
    <row r="50" spans="1:36" s="3" customFormat="1" x14ac:dyDescent="0.15">
      <c r="B50" s="23">
        <v>17</v>
      </c>
      <c r="C50" s="24">
        <v>40675</v>
      </c>
      <c r="D50" s="4">
        <v>12</v>
      </c>
      <c r="E50" s="15"/>
      <c r="F50" s="15">
        <v>500</v>
      </c>
      <c r="H50" s="37">
        <v>23.854166666666668</v>
      </c>
      <c r="I50" s="37">
        <v>3.5669153944261098</v>
      </c>
      <c r="J50" s="37">
        <v>6.3180699708854071</v>
      </c>
      <c r="K50" s="17">
        <v>0.54770924908386731</v>
      </c>
      <c r="L50" s="17">
        <v>0.74884892654310076</v>
      </c>
      <c r="M50" s="17">
        <v>14.178414034207615</v>
      </c>
      <c r="N50" s="17">
        <v>19.888660767860475</v>
      </c>
      <c r="O50" s="18">
        <v>3.7720536309404029E-2</v>
      </c>
      <c r="P50" s="18">
        <v>5.3992328470733389E-3</v>
      </c>
      <c r="Q50" s="17">
        <v>0.43729332199032928</v>
      </c>
      <c r="R50" s="38">
        <v>999</v>
      </c>
      <c r="S50" s="17">
        <v>0.35984290101464789</v>
      </c>
      <c r="T50" s="17">
        <v>0.20673604335994766</v>
      </c>
      <c r="U50" s="17"/>
      <c r="V50" s="17">
        <f t="shared" si="14"/>
        <v>0.85085794304539486</v>
      </c>
      <c r="W50" s="17">
        <f t="shared" si="15"/>
        <v>6.6509332788587958</v>
      </c>
      <c r="X50" s="17">
        <f t="shared" si="16"/>
        <v>11.637396129559541</v>
      </c>
      <c r="Y50" s="17">
        <f t="shared" si="17"/>
        <v>2.2328958877391938</v>
      </c>
      <c r="Z50" s="17"/>
      <c r="AA50" s="17">
        <f t="shared" si="18"/>
        <v>10.191186841217457</v>
      </c>
      <c r="AB50" s="17">
        <f t="shared" si="19"/>
        <v>27.881641693032503</v>
      </c>
      <c r="AC50" s="17">
        <f t="shared" si="20"/>
        <v>52.650583090711727</v>
      </c>
      <c r="AD50" s="17">
        <f t="shared" si="21"/>
        <v>48.785590761472307</v>
      </c>
      <c r="AE50" s="17">
        <f t="shared" si="22"/>
        <v>9.3606115817887598</v>
      </c>
      <c r="AF50" s="17">
        <f t="shared" si="23"/>
        <v>100.08402320675044</v>
      </c>
      <c r="AG50" s="17">
        <f t="shared" si="24"/>
        <v>96.219030877511017</v>
      </c>
      <c r="AH50" s="17">
        <f t="shared" si="25"/>
        <v>0.85046706591172105</v>
      </c>
      <c r="AI50" s="17">
        <f t="shared" si="26"/>
        <v>0.56455775432418109</v>
      </c>
      <c r="AJ50" s="17">
        <f t="shared" si="27"/>
        <v>7.5978291410228112</v>
      </c>
    </row>
    <row r="51" spans="1:36" s="3" customFormat="1" x14ac:dyDescent="0.15">
      <c r="B51" s="23">
        <v>18</v>
      </c>
      <c r="C51" s="24">
        <v>40687</v>
      </c>
      <c r="D51" s="4">
        <v>12</v>
      </c>
      <c r="E51" s="15"/>
      <c r="F51" s="15">
        <v>500</v>
      </c>
      <c r="H51" s="37">
        <v>61.49074074074074</v>
      </c>
      <c r="I51" s="37">
        <v>3.0823230703709226</v>
      </c>
      <c r="J51" s="37">
        <v>2.8014195144877374</v>
      </c>
      <c r="K51" s="17">
        <v>0.43617966461043456</v>
      </c>
      <c r="L51" s="17">
        <v>0.67470268173235814</v>
      </c>
      <c r="M51" s="17">
        <v>25.145462214793955</v>
      </c>
      <c r="N51" s="17">
        <v>10.537234761702207</v>
      </c>
      <c r="O51" s="18">
        <v>3.5757010536393435E-2</v>
      </c>
      <c r="P51" s="18">
        <v>7.0415257795718514E-3</v>
      </c>
      <c r="Q51" s="17">
        <v>0.42970500950117391</v>
      </c>
      <c r="R51" s="38">
        <v>999</v>
      </c>
      <c r="S51" s="17">
        <v>0.36386193033672787</v>
      </c>
      <c r="T51" s="17">
        <v>0.247904943583062</v>
      </c>
      <c r="U51" s="17"/>
      <c r="V51" s="17">
        <f t="shared" si="14"/>
        <v>1.8953432879938239</v>
      </c>
      <c r="W51" s="17">
        <f t="shared" si="15"/>
        <v>33.703781961411408</v>
      </c>
      <c r="X51" s="17">
        <f t="shared" si="16"/>
        <v>15.679959675410197</v>
      </c>
      <c r="Y51" s="17">
        <f t="shared" si="17"/>
        <v>5.1859959599358687</v>
      </c>
      <c r="Z51" s="17"/>
      <c r="AA51" s="17">
        <f t="shared" si="18"/>
        <v>8.8066373439169219</v>
      </c>
      <c r="AB51" s="17">
        <f t="shared" si="19"/>
        <v>54.811149703846297</v>
      </c>
      <c r="AC51" s="17">
        <f t="shared" si="20"/>
        <v>23.345162620731145</v>
      </c>
      <c r="AD51" s="17">
        <f t="shared" si="21"/>
        <v>25.499708552090066</v>
      </c>
      <c r="AE51" s="17">
        <f t="shared" si="22"/>
        <v>8.4337835216544761</v>
      </c>
      <c r="AF51" s="17">
        <f t="shared" si="23"/>
        <v>95.396733190148836</v>
      </c>
      <c r="AG51" s="17">
        <f t="shared" si="24"/>
        <v>97.551279121507761</v>
      </c>
      <c r="AH51" s="17">
        <f t="shared" si="25"/>
        <v>3.1986330628917532</v>
      </c>
      <c r="AI51" s="17">
        <f t="shared" si="26"/>
        <v>1.1002718637570963</v>
      </c>
      <c r="AJ51" s="17">
        <f t="shared" si="27"/>
        <v>8.2444090677889506</v>
      </c>
    </row>
    <row r="52" spans="1:36" s="3" customFormat="1" x14ac:dyDescent="0.15">
      <c r="B52" s="23">
        <v>19</v>
      </c>
      <c r="C52" s="24">
        <v>40699</v>
      </c>
      <c r="D52" s="4">
        <v>12</v>
      </c>
      <c r="E52" s="15"/>
      <c r="F52" s="15">
        <v>500</v>
      </c>
      <c r="H52" s="37">
        <v>125.63425925925927</v>
      </c>
      <c r="I52" s="37">
        <v>2.5105076630239118</v>
      </c>
      <c r="J52" s="37">
        <v>1.2735496147848817</v>
      </c>
      <c r="K52" s="17">
        <v>0.36448779520410146</v>
      </c>
      <c r="L52" s="17">
        <v>0.37587287786041074</v>
      </c>
      <c r="M52" s="17">
        <v>31.172355951381984</v>
      </c>
      <c r="N52" s="17">
        <v>4.9832556061972069</v>
      </c>
      <c r="O52" s="18">
        <v>1.8214099708681961E-2</v>
      </c>
      <c r="P52" s="18">
        <v>3.1812787369163262E-3</v>
      </c>
      <c r="Q52" s="17">
        <v>0.23296480105457593</v>
      </c>
      <c r="R52" s="38">
        <v>999</v>
      </c>
      <c r="S52" s="17">
        <v>0.26464171661877745</v>
      </c>
      <c r="T52" s="17">
        <v>0.20954139405139527</v>
      </c>
      <c r="U52" s="17"/>
      <c r="V52" s="17">
        <f t="shared" si="14"/>
        <v>3.1540577060870323</v>
      </c>
      <c r="W52" s="17">
        <f t="shared" si="15"/>
        <v>90.115556714758881</v>
      </c>
      <c r="X52" s="17">
        <f t="shared" si="16"/>
        <v>15.061409287282943</v>
      </c>
      <c r="Y52" s="17">
        <f t="shared" si="17"/>
        <v>5.9028138232048422</v>
      </c>
      <c r="Z52" s="17"/>
      <c r="AA52" s="17">
        <f t="shared" si="18"/>
        <v>7.1728790372111773</v>
      </c>
      <c r="AB52" s="17">
        <f t="shared" si="19"/>
        <v>71.728489701838512</v>
      </c>
      <c r="AC52" s="17">
        <f t="shared" si="20"/>
        <v>10.612913456540682</v>
      </c>
      <c r="AD52" s="17">
        <f t="shared" si="21"/>
        <v>11.988297918167502</v>
      </c>
      <c r="AE52" s="17">
        <f t="shared" si="22"/>
        <v>4.6984109732551342</v>
      </c>
      <c r="AF52" s="17">
        <f t="shared" si="23"/>
        <v>94.212693168845504</v>
      </c>
      <c r="AG52" s="17">
        <f t="shared" si="24"/>
        <v>95.588077630472327</v>
      </c>
      <c r="AH52" s="17">
        <f t="shared" si="25"/>
        <v>8.9035845363263206</v>
      </c>
      <c r="AI52" s="17">
        <f t="shared" si="26"/>
        <v>1.9712680478867466</v>
      </c>
      <c r="AJ52" s="17">
        <f t="shared" si="27"/>
        <v>8.0357302642222237</v>
      </c>
    </row>
    <row r="53" spans="1:36" s="3" customFormat="1" x14ac:dyDescent="0.15">
      <c r="B53" s="23">
        <v>20</v>
      </c>
      <c r="C53" s="24">
        <v>40711</v>
      </c>
      <c r="D53" s="4">
        <v>12</v>
      </c>
      <c r="E53" s="15"/>
      <c r="F53" s="15">
        <v>500</v>
      </c>
      <c r="H53" s="37">
        <v>166.88888888888891</v>
      </c>
      <c r="I53" s="37">
        <v>2.4305306564214018</v>
      </c>
      <c r="J53" s="37">
        <v>0.86071295000624204</v>
      </c>
      <c r="K53" s="17">
        <v>0.38364310888950953</v>
      </c>
      <c r="L53" s="17">
        <v>0.22826717961432141</v>
      </c>
      <c r="M53" s="17">
        <v>33.69213243670378</v>
      </c>
      <c r="N53" s="17">
        <v>3.1504640579046437</v>
      </c>
      <c r="O53" s="18">
        <v>1.1045099961983893E-2</v>
      </c>
      <c r="P53" s="18">
        <v>1.9176063693376662E-3</v>
      </c>
      <c r="Q53" s="17">
        <v>0.13918330914000002</v>
      </c>
      <c r="R53" s="38">
        <v>999</v>
      </c>
      <c r="S53" s="17">
        <v>0.25693731937909781</v>
      </c>
      <c r="T53" s="17">
        <v>0.19303527520786748</v>
      </c>
      <c r="U53" s="17"/>
      <c r="V53" s="17">
        <f t="shared" si="14"/>
        <v>4.0562856066054955</v>
      </c>
      <c r="W53" s="17">
        <f t="shared" si="15"/>
        <v>131.82136250933084</v>
      </c>
      <c r="X53" s="17">
        <f t="shared" si="16"/>
        <v>12.668245453006723</v>
      </c>
      <c r="Y53" s="17">
        <f t="shared" si="17"/>
        <v>4.7619069969543171</v>
      </c>
      <c r="Z53" s="17"/>
      <c r="AA53" s="17">
        <f t="shared" si="18"/>
        <v>6.9443733040611484</v>
      </c>
      <c r="AB53" s="17">
        <f t="shared" si="19"/>
        <v>78.987500837814736</v>
      </c>
      <c r="AC53" s="17">
        <f t="shared" si="20"/>
        <v>7.1726079167186834</v>
      </c>
      <c r="AD53" s="17">
        <f t="shared" si="21"/>
        <v>7.590826170243707</v>
      </c>
      <c r="AE53" s="17">
        <f t="shared" si="22"/>
        <v>2.8533397451790177</v>
      </c>
      <c r="AF53" s="17">
        <f t="shared" si="23"/>
        <v>95.957821803773584</v>
      </c>
      <c r="AG53" s="17">
        <f t="shared" si="24"/>
        <v>96.376040057298596</v>
      </c>
      <c r="AH53" s="17">
        <f t="shared" si="25"/>
        <v>15.484602232963798</v>
      </c>
      <c r="AI53" s="17">
        <f t="shared" si="26"/>
        <v>2.823857427036244</v>
      </c>
      <c r="AJ53" s="17">
        <f t="shared" si="27"/>
        <v>7.3912942353278908</v>
      </c>
    </row>
    <row r="54" spans="1:36" s="21" customFormat="1" x14ac:dyDescent="0.15">
      <c r="A54" s="20" t="s">
        <v>46</v>
      </c>
      <c r="D54" s="22"/>
      <c r="E54" s="22"/>
      <c r="F54" s="21" t="s">
        <v>57</v>
      </c>
      <c r="H54" s="57"/>
      <c r="I54" s="57"/>
      <c r="J54" s="57"/>
      <c r="K54" s="57"/>
      <c r="L54" s="57"/>
      <c r="M54" s="57"/>
      <c r="N54" s="57"/>
      <c r="O54" s="39"/>
      <c r="P54" s="39"/>
      <c r="Q54" s="57"/>
      <c r="R54" s="39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</row>
    <row r="55" spans="1:36" s="3" customFormat="1" x14ac:dyDescent="0.15">
      <c r="D55" s="4"/>
      <c r="E55" s="4"/>
      <c r="F55" s="4"/>
      <c r="H55" s="17"/>
      <c r="I55" s="63"/>
      <c r="J55" s="63"/>
      <c r="K55" s="63"/>
      <c r="L55" s="63"/>
      <c r="M55" s="63"/>
      <c r="N55" s="63"/>
      <c r="O55" s="64"/>
      <c r="P55" s="64"/>
      <c r="Q55" s="63"/>
      <c r="R55" s="64"/>
      <c r="S55" s="63"/>
      <c r="T55" s="63"/>
      <c r="U55" s="63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</row>
    <row r="56" spans="1:36" s="8" customFormat="1" x14ac:dyDescent="0.15">
      <c r="A56" s="7" t="s">
        <v>45</v>
      </c>
      <c r="D56" s="9"/>
      <c r="E56" s="9"/>
      <c r="F56" s="8" t="s">
        <v>44</v>
      </c>
      <c r="H56" s="10"/>
      <c r="I56" s="10"/>
      <c r="J56" s="10"/>
      <c r="K56" s="10"/>
      <c r="L56" s="10"/>
      <c r="M56" s="10"/>
      <c r="N56" s="10"/>
      <c r="O56" s="19"/>
      <c r="P56" s="19"/>
      <c r="Q56" s="10"/>
      <c r="R56" s="19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1:36" s="3" customFormat="1" x14ac:dyDescent="0.15">
      <c r="B57" s="23">
        <v>1</v>
      </c>
      <c r="C57" s="24">
        <v>40483</v>
      </c>
      <c r="D57" s="4">
        <v>12</v>
      </c>
      <c r="E57" s="15"/>
      <c r="F57" s="4">
        <v>4810</v>
      </c>
      <c r="H57" s="17">
        <v>103.5625</v>
      </c>
      <c r="I57" s="17">
        <v>3.2797295787560286</v>
      </c>
      <c r="J57" s="17">
        <v>4.2461608971888047</v>
      </c>
      <c r="K57" s="17">
        <v>0.46576674231520265</v>
      </c>
      <c r="L57" s="17">
        <v>1.4597310353278885</v>
      </c>
      <c r="M57" s="17">
        <v>20.142642543548828</v>
      </c>
      <c r="N57" s="17">
        <v>12.912208255248386</v>
      </c>
      <c r="O57" s="18">
        <v>7.4456923773681835E-2</v>
      </c>
      <c r="P57" s="18">
        <v>6.8621749057253045E-2</v>
      </c>
      <c r="Q57" s="17">
        <v>0.99728937840727838</v>
      </c>
      <c r="R57" s="18">
        <v>999</v>
      </c>
      <c r="S57" s="17">
        <v>0.67759284837864298</v>
      </c>
      <c r="T57" s="17">
        <v>0.37755585305911776</v>
      </c>
      <c r="U57" s="17"/>
      <c r="V57" s="17">
        <f t="shared" ref="V57:V76" si="28">+IF(OR(H57=999,I57=999),999,I57/100*H57)</f>
        <v>3.3965699449992122</v>
      </c>
      <c r="W57" s="17">
        <f t="shared" ref="W57:W76" si="29">+IF(OR(H57=999, L57=999, M57=999),999,(M57-3.42*L57)/100*67.2/28*H57)</f>
        <v>37.656225751979072</v>
      </c>
      <c r="X57" s="17">
        <f t="shared" ref="X57:X76" si="30">+IF(OR(H57=999,L57=999,N57=999),999,(N57-L57*0.5)/100*100/40*H57)</f>
        <v>31.54084674402722</v>
      </c>
      <c r="Y57" s="17">
        <f t="shared" ref="Y57:Y76" si="31">+IF(OR(H57=999,L57=999),999,L57/100*100/8*H57)</f>
        <v>18.896674418268056</v>
      </c>
      <c r="Z57" s="17"/>
      <c r="AA57" s="17">
        <f t="shared" ref="AA57:AA76" si="32">+IF(I57=999,999,I57/0.35)</f>
        <v>9.3706559393029387</v>
      </c>
      <c r="AB57" s="17">
        <f t="shared" ref="AB57:AB76" si="33">+IF(OR(L57=999,M57=999),999,(M57-3.42*L57)*67.2/28)</f>
        <v>36.360869766545882</v>
      </c>
      <c r="AC57" s="17">
        <f t="shared" ref="AC57:AC76" si="34">+IF(J57=999,999,J57*100/12)</f>
        <v>35.384674143240041</v>
      </c>
      <c r="AD57" s="17">
        <f t="shared" ref="AD57:AD76" si="35">+IF(OR(L57=999,N57=999),999,(N57-L57*0.5)*100/40)</f>
        <v>30.455856843961108</v>
      </c>
      <c r="AE57" s="17">
        <f t="shared" ref="AE57:AE76" si="36">+IF(L57=999,999,L57/0.08)</f>
        <v>18.246637941598607</v>
      </c>
      <c r="AF57" s="17">
        <f t="shared" ref="AF57:AF76" si="37">+IF(OR(AA57=999,AC57=99),999,AA57+AB57+AC57+AE57)</f>
        <v>99.362837790687479</v>
      </c>
      <c r="AG57" s="17">
        <f t="shared" ref="AG57:AG76" si="38">+IF(OR(AA57=999,AD57=999),999,AA57+AB57+AD57+AE57)</f>
        <v>94.434020491408546</v>
      </c>
      <c r="AH57" s="17">
        <f t="shared" ref="AH57:AH76" si="39">+IF(OR(W57=999,X57=999),999,(W57/67.2)/(X57/100))</f>
        <v>1.776618449115374</v>
      </c>
      <c r="AI57" s="17">
        <f t="shared" ref="AI57:AI76" si="40">+IF(OR(I57=999,J57=999),999,I57/J57)</f>
        <v>0.77239879933127176</v>
      </c>
      <c r="AJ57" s="17">
        <f t="shared" ref="AJ57:AJ76" si="41">+IF(OR(I57=999,K57=999),999,(I57/12)/(K57/14))</f>
        <v>8.2151661498963868</v>
      </c>
    </row>
    <row r="58" spans="1:36" s="3" customFormat="1" x14ac:dyDescent="0.15">
      <c r="B58" s="23">
        <v>2</v>
      </c>
      <c r="C58" s="24">
        <v>40495</v>
      </c>
      <c r="D58" s="4">
        <v>12</v>
      </c>
      <c r="E58" s="15"/>
      <c r="F58" s="4">
        <v>4810</v>
      </c>
      <c r="H58" s="17">
        <v>64.958333333333329</v>
      </c>
      <c r="I58" s="17">
        <v>3.2132498430832315</v>
      </c>
      <c r="J58" s="17">
        <v>4.8555630973711725</v>
      </c>
      <c r="K58" s="17">
        <v>0.45706269292956619</v>
      </c>
      <c r="L58" s="17">
        <v>1.3311448046899363</v>
      </c>
      <c r="M58" s="17">
        <v>18.019307135719973</v>
      </c>
      <c r="N58" s="17">
        <v>15.521431845321048</v>
      </c>
      <c r="O58" s="18">
        <v>6.7548738305530875E-2</v>
      </c>
      <c r="P58" s="18">
        <v>6.2300348432753332E-2</v>
      </c>
      <c r="Q58" s="17">
        <v>0.90943675253944622</v>
      </c>
      <c r="R58" s="18">
        <v>999</v>
      </c>
      <c r="S58" s="17">
        <v>0.60583124018196843</v>
      </c>
      <c r="T58" s="17">
        <v>0.3625002519617756</v>
      </c>
      <c r="U58" s="17"/>
      <c r="V58" s="17">
        <f t="shared" si="28"/>
        <v>2.0872735439028158</v>
      </c>
      <c r="W58" s="17">
        <f t="shared" si="29"/>
        <v>20.994728577837726</v>
      </c>
      <c r="X58" s="17">
        <f t="shared" si="30"/>
        <v>24.125296741249695</v>
      </c>
      <c r="Y58" s="17">
        <f t="shared" si="31"/>
        <v>10.808618492247971</v>
      </c>
      <c r="Z58" s="17"/>
      <c r="AA58" s="17">
        <f t="shared" si="32"/>
        <v>9.1807138373806616</v>
      </c>
      <c r="AB58" s="17">
        <f t="shared" si="33"/>
        <v>32.320300568832941</v>
      </c>
      <c r="AC58" s="17">
        <f t="shared" si="34"/>
        <v>40.463025811426441</v>
      </c>
      <c r="AD58" s="17">
        <f t="shared" si="35"/>
        <v>37.139648607440201</v>
      </c>
      <c r="AE58" s="17">
        <f t="shared" si="36"/>
        <v>16.639310058624204</v>
      </c>
      <c r="AF58" s="17">
        <f t="shared" si="37"/>
        <v>98.603350276264251</v>
      </c>
      <c r="AG58" s="17">
        <f t="shared" si="38"/>
        <v>95.279973072278011</v>
      </c>
      <c r="AH58" s="17">
        <f t="shared" si="39"/>
        <v>1.2949957033425481</v>
      </c>
      <c r="AI58" s="17">
        <f t="shared" si="40"/>
        <v>0.66176667435809899</v>
      </c>
      <c r="AJ58" s="17">
        <f t="shared" si="41"/>
        <v>8.2019196525733395</v>
      </c>
    </row>
    <row r="59" spans="1:36" s="3" customFormat="1" x14ac:dyDescent="0.15">
      <c r="B59" s="23">
        <v>3</v>
      </c>
      <c r="C59" s="24">
        <v>40507</v>
      </c>
      <c r="D59" s="4">
        <v>12</v>
      </c>
      <c r="E59" s="15"/>
      <c r="F59" s="4">
        <v>4810</v>
      </c>
      <c r="H59" s="17">
        <v>84.141203703703709</v>
      </c>
      <c r="I59" s="17">
        <v>3.1584336837336306</v>
      </c>
      <c r="J59" s="17">
        <v>4.5369141377472815</v>
      </c>
      <c r="K59" s="17">
        <v>0.43662243135320977</v>
      </c>
      <c r="L59" s="17">
        <v>1.4445726324664214</v>
      </c>
      <c r="M59" s="17">
        <v>17.407720860201238</v>
      </c>
      <c r="N59" s="17">
        <v>15.55849228942459</v>
      </c>
      <c r="O59" s="18">
        <v>7.2091798022453871E-2</v>
      </c>
      <c r="P59" s="18">
        <v>7.6019036902972487E-2</v>
      </c>
      <c r="Q59" s="17">
        <v>0.9738253895739718</v>
      </c>
      <c r="R59" s="18">
        <v>999</v>
      </c>
      <c r="S59" s="17">
        <v>0.63008982948593373</v>
      </c>
      <c r="T59" s="17">
        <v>0.36439807615991127</v>
      </c>
      <c r="U59" s="17"/>
      <c r="V59" s="17">
        <f t="shared" si="28"/>
        <v>2.6575441196767073</v>
      </c>
      <c r="W59" s="17">
        <f t="shared" si="29"/>
        <v>25.176291668640541</v>
      </c>
      <c r="X59" s="17">
        <f t="shared" si="30"/>
        <v>31.208405724510037</v>
      </c>
      <c r="Y59" s="17">
        <f t="shared" si="31"/>
        <v>15.193510016644085</v>
      </c>
      <c r="Z59" s="17"/>
      <c r="AA59" s="17">
        <f t="shared" si="32"/>
        <v>9.0240962392389452</v>
      </c>
      <c r="AB59" s="17">
        <f t="shared" si="33"/>
        <v>29.921477897198582</v>
      </c>
      <c r="AC59" s="17">
        <f t="shared" si="34"/>
        <v>37.807617814560679</v>
      </c>
      <c r="AD59" s="17">
        <f t="shared" si="35"/>
        <v>37.090514932978451</v>
      </c>
      <c r="AE59" s="17">
        <f t="shared" si="36"/>
        <v>18.057157905830266</v>
      </c>
      <c r="AF59" s="17">
        <f t="shared" si="37"/>
        <v>94.810349856828466</v>
      </c>
      <c r="AG59" s="17">
        <f t="shared" si="38"/>
        <v>94.093246975246245</v>
      </c>
      <c r="AH59" s="17">
        <f t="shared" si="39"/>
        <v>1.2004688761008149</v>
      </c>
      <c r="AI59" s="17">
        <f t="shared" si="40"/>
        <v>0.69616342470653214</v>
      </c>
      <c r="AJ59" s="17">
        <f t="shared" si="41"/>
        <v>8.439418209158271</v>
      </c>
    </row>
    <row r="60" spans="1:36" s="3" customFormat="1" x14ac:dyDescent="0.15">
      <c r="B60" s="23">
        <v>4</v>
      </c>
      <c r="C60" s="24">
        <v>40519</v>
      </c>
      <c r="D60" s="4">
        <v>12</v>
      </c>
      <c r="E60" s="15"/>
      <c r="F60" s="4">
        <v>4810</v>
      </c>
      <c r="H60" s="17">
        <v>71.206018518518519</v>
      </c>
      <c r="I60" s="17">
        <v>3.180158404424783</v>
      </c>
      <c r="J60" s="17">
        <v>4.6118500660161459</v>
      </c>
      <c r="K60" s="17">
        <v>0.43229573450045478</v>
      </c>
      <c r="L60" s="17">
        <v>1.4702292326478907</v>
      </c>
      <c r="M60" s="17">
        <v>16.871106172848805</v>
      </c>
      <c r="N60" s="17">
        <v>15.305531176708344</v>
      </c>
      <c r="O60" s="18">
        <v>7.3617476995658057E-2</v>
      </c>
      <c r="P60" s="18">
        <v>7.7280147055187251E-2</v>
      </c>
      <c r="Q60" s="17">
        <v>0.98097804261509813</v>
      </c>
      <c r="R60" s="18">
        <v>999</v>
      </c>
      <c r="S60" s="17">
        <v>0.63595427413526628</v>
      </c>
      <c r="T60" s="17">
        <v>0.38014726133970228</v>
      </c>
      <c r="U60" s="17"/>
      <c r="V60" s="17">
        <f t="shared" si="28"/>
        <v>2.2644641823729339</v>
      </c>
      <c r="W60" s="17">
        <f t="shared" si="29"/>
        <v>20.238896094880804</v>
      </c>
      <c r="X60" s="17">
        <f t="shared" si="30"/>
        <v>25.937533785531507</v>
      </c>
      <c r="Y60" s="17">
        <f t="shared" si="31"/>
        <v>13.086146245799123</v>
      </c>
      <c r="Z60" s="17"/>
      <c r="AA60" s="17">
        <f t="shared" si="32"/>
        <v>9.0861668697850941</v>
      </c>
      <c r="AB60" s="17">
        <f t="shared" si="33"/>
        <v>28.423013273263248</v>
      </c>
      <c r="AC60" s="17">
        <f t="shared" si="34"/>
        <v>38.432083883467882</v>
      </c>
      <c r="AD60" s="17">
        <f t="shared" si="35"/>
        <v>36.426041400960997</v>
      </c>
      <c r="AE60" s="17">
        <f t="shared" si="36"/>
        <v>18.377865408098632</v>
      </c>
      <c r="AF60" s="17">
        <f t="shared" si="37"/>
        <v>94.319129434614851</v>
      </c>
      <c r="AG60" s="17">
        <f t="shared" si="38"/>
        <v>92.313086952107966</v>
      </c>
      <c r="AH60" s="17">
        <f t="shared" si="39"/>
        <v>1.1611514476328719</v>
      </c>
      <c r="AI60" s="17">
        <f t="shared" si="40"/>
        <v>0.68956240096762278</v>
      </c>
      <c r="AJ60" s="17">
        <f t="shared" si="41"/>
        <v>8.582515414938344</v>
      </c>
    </row>
    <row r="61" spans="1:36" s="3" customFormat="1" x14ac:dyDescent="0.15">
      <c r="B61" s="23">
        <v>5</v>
      </c>
      <c r="C61" s="24">
        <v>40531</v>
      </c>
      <c r="D61" s="4">
        <v>12</v>
      </c>
      <c r="E61" s="15"/>
      <c r="F61" s="4">
        <v>4810</v>
      </c>
      <c r="H61" s="17">
        <v>61.134259259259267</v>
      </c>
      <c r="I61" s="17">
        <v>3.0601003083444089</v>
      </c>
      <c r="J61" s="17">
        <v>5.3524892004641869</v>
      </c>
      <c r="K61" s="17">
        <v>0.40185414653202128</v>
      </c>
      <c r="L61" s="17">
        <v>1.3750152909436109</v>
      </c>
      <c r="M61" s="17">
        <v>14.974253953621288</v>
      </c>
      <c r="N61" s="17">
        <v>17.45797894188134</v>
      </c>
      <c r="O61" s="18">
        <v>6.9902286199064745E-2</v>
      </c>
      <c r="P61" s="18">
        <v>7.3195899257871969E-2</v>
      </c>
      <c r="Q61" s="17">
        <v>0.92951015713950191</v>
      </c>
      <c r="R61" s="18">
        <v>999</v>
      </c>
      <c r="S61" s="17">
        <v>0.5997058799990943</v>
      </c>
      <c r="T61" s="17">
        <v>0.35921664863601782</v>
      </c>
      <c r="U61" s="17"/>
      <c r="V61" s="17">
        <f t="shared" si="28"/>
        <v>1.8707696560966631</v>
      </c>
      <c r="W61" s="17">
        <f t="shared" si="29"/>
        <v>15.070868933526182</v>
      </c>
      <c r="X61" s="17">
        <f t="shared" si="30"/>
        <v>25.631258503366659</v>
      </c>
      <c r="Y61" s="17">
        <f t="shared" si="31"/>
        <v>10.507567660249064</v>
      </c>
      <c r="Z61" s="17"/>
      <c r="AA61" s="17">
        <f t="shared" si="32"/>
        <v>8.7431437381268839</v>
      </c>
      <c r="AB61" s="17">
        <f t="shared" si="33"/>
        <v>24.652083980625935</v>
      </c>
      <c r="AC61" s="17">
        <f t="shared" si="34"/>
        <v>44.604076670534887</v>
      </c>
      <c r="AD61" s="17">
        <f t="shared" si="35"/>
        <v>41.926178241023834</v>
      </c>
      <c r="AE61" s="17">
        <f t="shared" si="36"/>
        <v>17.187691136795134</v>
      </c>
      <c r="AF61" s="17">
        <f t="shared" si="37"/>
        <v>95.186995526082853</v>
      </c>
      <c r="AG61" s="17">
        <f t="shared" si="38"/>
        <v>92.509097096571793</v>
      </c>
      <c r="AH61" s="17">
        <f t="shared" si="39"/>
        <v>0.87498194015685971</v>
      </c>
      <c r="AI61" s="17">
        <f t="shared" si="40"/>
        <v>0.57171536340120521</v>
      </c>
      <c r="AJ61" s="17">
        <f t="shared" si="41"/>
        <v>8.8841114548940698</v>
      </c>
    </row>
    <row r="62" spans="1:36" s="3" customFormat="1" x14ac:dyDescent="0.15">
      <c r="B62" s="23">
        <v>6</v>
      </c>
      <c r="C62" s="24">
        <v>40543</v>
      </c>
      <c r="D62" s="4">
        <v>12</v>
      </c>
      <c r="E62" s="15"/>
      <c r="F62" s="4">
        <v>4810</v>
      </c>
      <c r="H62" s="17">
        <v>58.763888888888886</v>
      </c>
      <c r="I62" s="17">
        <v>3.7970762292820037</v>
      </c>
      <c r="J62" s="17">
        <v>4.0219165668555732</v>
      </c>
      <c r="K62" s="17">
        <v>0.56320574833684256</v>
      </c>
      <c r="L62" s="17">
        <v>1.7302055478332112</v>
      </c>
      <c r="M62" s="17">
        <v>17.897034501017529</v>
      </c>
      <c r="N62" s="17">
        <v>13.349230835789211</v>
      </c>
      <c r="O62" s="18">
        <v>8.7972157480692245E-2</v>
      </c>
      <c r="P62" s="18">
        <v>8.9327933568157158E-2</v>
      </c>
      <c r="Q62" s="17">
        <v>1.162908383430157</v>
      </c>
      <c r="R62" s="18">
        <v>999</v>
      </c>
      <c r="S62" s="17">
        <v>0.69948304011915707</v>
      </c>
      <c r="T62" s="17">
        <v>0.45258282983041798</v>
      </c>
      <c r="U62" s="17"/>
      <c r="V62" s="17">
        <f t="shared" si="28"/>
        <v>2.2313096564016885</v>
      </c>
      <c r="W62" s="17">
        <f t="shared" si="29"/>
        <v>16.895414697515882</v>
      </c>
      <c r="X62" s="17">
        <f t="shared" si="30"/>
        <v>18.340397857563538</v>
      </c>
      <c r="Y62" s="17">
        <f t="shared" si="31"/>
        <v>12.709200820976246</v>
      </c>
      <c r="Z62" s="17"/>
      <c r="AA62" s="17">
        <f t="shared" si="32"/>
        <v>10.848789226520012</v>
      </c>
      <c r="AB62" s="17">
        <f t="shared" si="33"/>
        <v>28.751355665827077</v>
      </c>
      <c r="AC62" s="17">
        <f t="shared" si="34"/>
        <v>33.515971390463108</v>
      </c>
      <c r="AD62" s="17">
        <f t="shared" si="35"/>
        <v>31.210320154681511</v>
      </c>
      <c r="AE62" s="17">
        <f t="shared" si="36"/>
        <v>21.627569347915141</v>
      </c>
      <c r="AF62" s="17">
        <f t="shared" si="37"/>
        <v>94.743685630725338</v>
      </c>
      <c r="AG62" s="17">
        <f t="shared" si="38"/>
        <v>92.438034394943742</v>
      </c>
      <c r="AH62" s="17">
        <f t="shared" si="39"/>
        <v>1.3708528218568163</v>
      </c>
      <c r="AI62" s="17">
        <f t="shared" si="40"/>
        <v>0.94409622033771956</v>
      </c>
      <c r="AJ62" s="17">
        <f t="shared" si="41"/>
        <v>7.8655487458665272</v>
      </c>
    </row>
    <row r="63" spans="1:36" s="3" customFormat="1" x14ac:dyDescent="0.15">
      <c r="B63" s="23">
        <v>7</v>
      </c>
      <c r="C63" s="24">
        <v>40555</v>
      </c>
      <c r="D63" s="4">
        <v>12</v>
      </c>
      <c r="E63" s="15"/>
      <c r="F63" s="4">
        <v>4810</v>
      </c>
      <c r="H63" s="17">
        <v>53.502314814814817</v>
      </c>
      <c r="I63" s="17">
        <v>3.8312978993504485</v>
      </c>
      <c r="J63" s="17">
        <v>4.1999004376570062</v>
      </c>
      <c r="K63" s="17">
        <v>0.51967224080603935</v>
      </c>
      <c r="L63" s="17">
        <v>1.747342398002812</v>
      </c>
      <c r="M63" s="17">
        <v>15.98172381772747</v>
      </c>
      <c r="N63" s="17">
        <v>12.730256693235807</v>
      </c>
      <c r="O63" s="18">
        <v>8.7964069125207378E-2</v>
      </c>
      <c r="P63" s="18">
        <v>9.3314841427767914E-2</v>
      </c>
      <c r="Q63" s="17">
        <v>1.1984807520546692</v>
      </c>
      <c r="R63" s="18">
        <v>999</v>
      </c>
      <c r="S63" s="17">
        <v>0.73137456983114968</v>
      </c>
      <c r="T63" s="17">
        <v>0.42634907120316784</v>
      </c>
      <c r="U63" s="17"/>
      <c r="V63" s="17">
        <f t="shared" si="28"/>
        <v>2.049833063603864</v>
      </c>
      <c r="W63" s="17">
        <f t="shared" si="29"/>
        <v>12.848019534950092</v>
      </c>
      <c r="X63" s="17">
        <f t="shared" si="30"/>
        <v>15.858869243532393</v>
      </c>
      <c r="Y63" s="17">
        <f t="shared" si="31"/>
        <v>11.685857883402488</v>
      </c>
      <c r="Z63" s="17"/>
      <c r="AA63" s="17">
        <f t="shared" si="32"/>
        <v>10.946565426715567</v>
      </c>
      <c r="AB63" s="17">
        <f t="shared" si="33"/>
        <v>24.013950759738851</v>
      </c>
      <c r="AC63" s="17">
        <f t="shared" si="34"/>
        <v>34.999170313808385</v>
      </c>
      <c r="AD63" s="17">
        <f t="shared" si="35"/>
        <v>29.641463735586008</v>
      </c>
      <c r="AE63" s="17">
        <f t="shared" si="36"/>
        <v>21.841779975035148</v>
      </c>
      <c r="AF63" s="17">
        <f t="shared" si="37"/>
        <v>91.801466475297957</v>
      </c>
      <c r="AG63" s="17">
        <f t="shared" si="38"/>
        <v>86.44375989707558</v>
      </c>
      <c r="AH63" s="17">
        <f t="shared" si="39"/>
        <v>1.205576286386939</v>
      </c>
      <c r="AI63" s="17">
        <f t="shared" si="40"/>
        <v>0.91223541039173073</v>
      </c>
      <c r="AJ63" s="17">
        <f t="shared" si="41"/>
        <v>8.6012821125662171</v>
      </c>
    </row>
    <row r="64" spans="1:36" s="3" customFormat="1" x14ac:dyDescent="0.15">
      <c r="B64" s="23">
        <v>8</v>
      </c>
      <c r="C64" s="24">
        <v>40567</v>
      </c>
      <c r="D64" s="4">
        <v>12</v>
      </c>
      <c r="E64" s="15"/>
      <c r="F64" s="4">
        <v>4810</v>
      </c>
      <c r="H64" s="17">
        <v>31.62037037037037</v>
      </c>
      <c r="I64" s="17">
        <v>4.2425807548950143</v>
      </c>
      <c r="J64" s="17">
        <v>3.2468069181785379</v>
      </c>
      <c r="K64" s="17">
        <v>0.56642646284017373</v>
      </c>
      <c r="L64" s="17">
        <v>2.1190221642769789</v>
      </c>
      <c r="M64" s="17">
        <v>19.731436299000364</v>
      </c>
      <c r="N64" s="17">
        <v>10.46452414669602</v>
      </c>
      <c r="O64" s="18">
        <v>0.10700884686096701</v>
      </c>
      <c r="P64" s="18">
        <v>0.11459085676556617</v>
      </c>
      <c r="Q64" s="17">
        <v>1.4250338886334095</v>
      </c>
      <c r="R64" s="18">
        <v>999</v>
      </c>
      <c r="S64" s="17">
        <v>0.83803663304707499</v>
      </c>
      <c r="T64" s="17">
        <v>0.51116972010994022</v>
      </c>
      <c r="U64" s="17"/>
      <c r="V64" s="17">
        <f t="shared" si="28"/>
        <v>1.3415197479598588</v>
      </c>
      <c r="W64" s="17">
        <f t="shared" si="29"/>
        <v>9.4742576439658066</v>
      </c>
      <c r="X64" s="17">
        <f t="shared" si="30"/>
        <v>7.4347499109870281</v>
      </c>
      <c r="Y64" s="17">
        <f t="shared" si="31"/>
        <v>8.375533207182734</v>
      </c>
      <c r="Z64" s="17"/>
      <c r="AA64" s="17">
        <f t="shared" si="32"/>
        <v>12.121659299700042</v>
      </c>
      <c r="AB64" s="17">
        <f t="shared" si="33"/>
        <v>29.962513193215436</v>
      </c>
      <c r="AC64" s="17">
        <f t="shared" si="34"/>
        <v>27.056724318154483</v>
      </c>
      <c r="AD64" s="17">
        <f t="shared" si="35"/>
        <v>23.512532661393823</v>
      </c>
      <c r="AE64" s="17">
        <f t="shared" si="36"/>
        <v>26.487777053462235</v>
      </c>
      <c r="AF64" s="17">
        <f t="shared" si="37"/>
        <v>95.628673864532203</v>
      </c>
      <c r="AG64" s="17">
        <f t="shared" si="38"/>
        <v>92.084482207771543</v>
      </c>
      <c r="AH64" s="17">
        <f t="shared" si="39"/>
        <v>1.8963109523883388</v>
      </c>
      <c r="AI64" s="17">
        <f t="shared" si="40"/>
        <v>1.3066932718238466</v>
      </c>
      <c r="AJ64" s="17">
        <f t="shared" si="41"/>
        <v>8.7384292085487303</v>
      </c>
    </row>
    <row r="65" spans="1:36" s="3" customFormat="1" x14ac:dyDescent="0.15">
      <c r="B65" s="23">
        <v>9</v>
      </c>
      <c r="C65" s="24">
        <v>40579</v>
      </c>
      <c r="D65" s="4">
        <v>12</v>
      </c>
      <c r="E65" s="15"/>
      <c r="F65" s="4">
        <v>4810</v>
      </c>
      <c r="H65" s="17">
        <v>61.715277777777771</v>
      </c>
      <c r="I65" s="17">
        <v>4.1702727156879185</v>
      </c>
      <c r="J65" s="17">
        <v>2.9405239482642314</v>
      </c>
      <c r="K65" s="17">
        <v>0.55608469097900393</v>
      </c>
      <c r="L65" s="17">
        <v>2.424624106062629</v>
      </c>
      <c r="M65" s="17">
        <v>21.407769914198667</v>
      </c>
      <c r="N65" s="17">
        <v>9.8397377484823387</v>
      </c>
      <c r="O65" s="18">
        <v>0.12293387670827961</v>
      </c>
      <c r="P65" s="18">
        <v>0.14190477345558869</v>
      </c>
      <c r="Q65" s="17">
        <v>1.624752442743211</v>
      </c>
      <c r="R65" s="18">
        <v>0.27455240568067202</v>
      </c>
      <c r="S65" s="17">
        <v>0.94485622046513817</v>
      </c>
      <c r="T65" s="17">
        <v>0.59292117403242794</v>
      </c>
      <c r="U65" s="17"/>
      <c r="V65" s="17">
        <f t="shared" si="28"/>
        <v>2.5736953905776754</v>
      </c>
      <c r="W65" s="17">
        <f t="shared" si="29"/>
        <v>19.4263235791508</v>
      </c>
      <c r="X65" s="17">
        <f t="shared" si="30"/>
        <v>13.311099332547437</v>
      </c>
      <c r="Y65" s="17">
        <f t="shared" si="31"/>
        <v>18.704543776543908</v>
      </c>
      <c r="Z65" s="17"/>
      <c r="AA65" s="17">
        <f t="shared" si="32"/>
        <v>11.915064901965483</v>
      </c>
      <c r="AB65" s="17">
        <f t="shared" si="33"/>
        <v>31.477333131514744</v>
      </c>
      <c r="AC65" s="17">
        <f t="shared" si="34"/>
        <v>24.504366235535262</v>
      </c>
      <c r="AD65" s="17">
        <f t="shared" si="35"/>
        <v>21.568564238627559</v>
      </c>
      <c r="AE65" s="17">
        <f t="shared" si="36"/>
        <v>30.307801325782862</v>
      </c>
      <c r="AF65" s="17">
        <f t="shared" si="37"/>
        <v>98.204565594798353</v>
      </c>
      <c r="AG65" s="17">
        <f t="shared" si="38"/>
        <v>95.268763597890654</v>
      </c>
      <c r="AH65" s="17">
        <f t="shared" si="39"/>
        <v>2.1717379526382952</v>
      </c>
      <c r="AI65" s="17">
        <f t="shared" si="40"/>
        <v>1.4182073634018857</v>
      </c>
      <c r="AJ65" s="17">
        <f t="shared" si="41"/>
        <v>8.7492395443165893</v>
      </c>
    </row>
    <row r="66" spans="1:36" s="3" customFormat="1" x14ac:dyDescent="0.15">
      <c r="B66" s="23">
        <v>10</v>
      </c>
      <c r="C66" s="24">
        <v>40591</v>
      </c>
      <c r="D66" s="4">
        <v>12</v>
      </c>
      <c r="E66" s="15"/>
      <c r="F66" s="4">
        <v>4810</v>
      </c>
      <c r="H66" s="17">
        <v>52.138888888888886</v>
      </c>
      <c r="I66" s="17">
        <v>4.370726204209217</v>
      </c>
      <c r="J66" s="17">
        <v>2.9721922631008315</v>
      </c>
      <c r="K66" s="17">
        <v>0.58611118485247216</v>
      </c>
      <c r="L66" s="17">
        <v>2.3818485380537111</v>
      </c>
      <c r="M66" s="17">
        <v>20.417317203802082</v>
      </c>
      <c r="N66" s="17">
        <v>9.9766144519714537</v>
      </c>
      <c r="O66" s="18">
        <v>0.12096584577915774</v>
      </c>
      <c r="P66" s="18">
        <v>0.13308227108744905</v>
      </c>
      <c r="Q66" s="17">
        <v>1.6058139277753016</v>
      </c>
      <c r="R66" s="18">
        <v>0.30092695451513418</v>
      </c>
      <c r="S66" s="17">
        <v>0.93110725050800502</v>
      </c>
      <c r="T66" s="17">
        <v>0.57782276168267288</v>
      </c>
      <c r="U66" s="17"/>
      <c r="V66" s="17">
        <f t="shared" si="28"/>
        <v>2.2788480792501944</v>
      </c>
      <c r="W66" s="17">
        <f t="shared" si="29"/>
        <v>15.355605864844533</v>
      </c>
      <c r="X66" s="17">
        <f t="shared" si="30"/>
        <v>11.451903106518758</v>
      </c>
      <c r="Y66" s="17">
        <f t="shared" si="31"/>
        <v>15.523367034468109</v>
      </c>
      <c r="Z66" s="17"/>
      <c r="AA66" s="17">
        <f t="shared" si="32"/>
        <v>12.487789154883478</v>
      </c>
      <c r="AB66" s="17">
        <f t="shared" si="33"/>
        <v>29.451348488780134</v>
      </c>
      <c r="AC66" s="17">
        <f t="shared" si="34"/>
        <v>24.768268859173599</v>
      </c>
      <c r="AD66" s="17">
        <f t="shared" si="35"/>
        <v>21.964225457361497</v>
      </c>
      <c r="AE66" s="17">
        <f t="shared" si="36"/>
        <v>29.77310672567139</v>
      </c>
      <c r="AF66" s="17">
        <f t="shared" si="37"/>
        <v>96.480513228508613</v>
      </c>
      <c r="AG66" s="17">
        <f t="shared" si="38"/>
        <v>93.67646982669649</v>
      </c>
      <c r="AH66" s="17">
        <f t="shared" si="39"/>
        <v>1.9953542876672807</v>
      </c>
      <c r="AI66" s="17">
        <f t="shared" si="40"/>
        <v>1.4705395268236523</v>
      </c>
      <c r="AJ66" s="17">
        <f t="shared" si="41"/>
        <v>8.7000226294280925</v>
      </c>
    </row>
    <row r="67" spans="1:36" s="3" customFormat="1" x14ac:dyDescent="0.15">
      <c r="B67" s="23">
        <v>11</v>
      </c>
      <c r="C67" s="24">
        <v>40603</v>
      </c>
      <c r="D67" s="4">
        <v>12</v>
      </c>
      <c r="E67" s="15"/>
      <c r="F67" s="4">
        <v>4810</v>
      </c>
      <c r="H67" s="17">
        <v>37.458333333333336</v>
      </c>
      <c r="I67" s="17">
        <v>4.6912867450485498</v>
      </c>
      <c r="J67" s="17">
        <v>2.5693889449923848</v>
      </c>
      <c r="K67" s="17">
        <v>0.7219428495216047</v>
      </c>
      <c r="L67" s="17">
        <v>2.3375489450167701</v>
      </c>
      <c r="M67" s="17">
        <v>20.709344947073916</v>
      </c>
      <c r="N67" s="17">
        <v>9.6051794005752811</v>
      </c>
      <c r="O67" s="18">
        <v>0.11861536723045585</v>
      </c>
      <c r="P67" s="18">
        <v>0.1332837468779989</v>
      </c>
      <c r="Q67" s="17">
        <v>1.5695099672619914</v>
      </c>
      <c r="R67" s="18">
        <v>0.28964634589585547</v>
      </c>
      <c r="S67" s="17">
        <v>0.87517879150086897</v>
      </c>
      <c r="T67" s="17">
        <v>0.58537873764928017</v>
      </c>
      <c r="U67" s="17"/>
      <c r="V67" s="17">
        <f t="shared" si="28"/>
        <v>1.7572778265827695</v>
      </c>
      <c r="W67" s="17">
        <f t="shared" si="29"/>
        <v>11.43071987204979</v>
      </c>
      <c r="X67" s="17">
        <f t="shared" si="30"/>
        <v>7.900341698262646</v>
      </c>
      <c r="Y67" s="17">
        <f t="shared" si="31"/>
        <v>10.945085945677482</v>
      </c>
      <c r="Z67" s="17"/>
      <c r="AA67" s="17">
        <f t="shared" si="32"/>
        <v>13.403676414424428</v>
      </c>
      <c r="AB67" s="17">
        <f t="shared" si="33"/>
        <v>30.515826132279752</v>
      </c>
      <c r="AC67" s="17">
        <f t="shared" si="34"/>
        <v>21.411574541603205</v>
      </c>
      <c r="AD67" s="17">
        <f t="shared" si="35"/>
        <v>21.091012320167241</v>
      </c>
      <c r="AE67" s="17">
        <f t="shared" si="36"/>
        <v>29.219361812709625</v>
      </c>
      <c r="AF67" s="17">
        <f t="shared" si="37"/>
        <v>94.550438901017003</v>
      </c>
      <c r="AG67" s="17">
        <f t="shared" si="38"/>
        <v>94.229876679581039</v>
      </c>
      <c r="AH67" s="17">
        <f t="shared" si="39"/>
        <v>2.1530714061821588</v>
      </c>
      <c r="AI67" s="17">
        <f t="shared" si="40"/>
        <v>1.8258375222605521</v>
      </c>
      <c r="AJ67" s="17">
        <f t="shared" si="41"/>
        <v>7.5811650089063161</v>
      </c>
    </row>
    <row r="68" spans="1:36" s="3" customFormat="1" x14ac:dyDescent="0.15">
      <c r="B68" s="23">
        <v>12</v>
      </c>
      <c r="C68" s="24">
        <v>40615</v>
      </c>
      <c r="D68" s="4">
        <v>12</v>
      </c>
      <c r="E68" s="15"/>
      <c r="F68" s="4">
        <v>4810</v>
      </c>
      <c r="H68" s="17">
        <v>43.17824074074074</v>
      </c>
      <c r="I68" s="17">
        <v>3.8220797361753092</v>
      </c>
      <c r="J68" s="17">
        <v>3.0823404543699104</v>
      </c>
      <c r="K68" s="17">
        <v>0.52451351244613398</v>
      </c>
      <c r="L68" s="17">
        <v>2.1594063100711303</v>
      </c>
      <c r="M68" s="17">
        <v>21.55945648552488</v>
      </c>
      <c r="N68" s="17">
        <v>10.083874026657538</v>
      </c>
      <c r="O68" s="18">
        <v>0.10931826034122037</v>
      </c>
      <c r="P68" s="18">
        <v>0.11713395144660259</v>
      </c>
      <c r="Q68" s="17">
        <v>1.4351705958432304</v>
      </c>
      <c r="R68" s="18">
        <v>0.27942764517041574</v>
      </c>
      <c r="S68" s="17">
        <v>0.80960392482909016</v>
      </c>
      <c r="T68" s="17">
        <v>0.54003560031731512</v>
      </c>
      <c r="U68" s="17"/>
      <c r="V68" s="17">
        <f t="shared" si="28"/>
        <v>1.6503067897888437</v>
      </c>
      <c r="W68" s="17">
        <f t="shared" si="29"/>
        <v>14.688498535582632</v>
      </c>
      <c r="X68" s="17">
        <f t="shared" si="30"/>
        <v>9.7196064391414723</v>
      </c>
      <c r="Y68" s="17">
        <f t="shared" si="31"/>
        <v>11.654920689165738</v>
      </c>
      <c r="Z68" s="17"/>
      <c r="AA68" s="17">
        <f t="shared" si="32"/>
        <v>10.920227817643742</v>
      </c>
      <c r="AB68" s="17">
        <f t="shared" si="33"/>
        <v>34.018288572195878</v>
      </c>
      <c r="AC68" s="17">
        <f t="shared" si="34"/>
        <v>25.686170453082585</v>
      </c>
      <c r="AD68" s="17">
        <f t="shared" si="35"/>
        <v>22.510427179054933</v>
      </c>
      <c r="AE68" s="17">
        <f t="shared" si="36"/>
        <v>26.992578875889127</v>
      </c>
      <c r="AF68" s="17">
        <f t="shared" si="37"/>
        <v>97.617265718811325</v>
      </c>
      <c r="AG68" s="17">
        <f t="shared" si="38"/>
        <v>94.441522444783672</v>
      </c>
      <c r="AH68" s="17">
        <f t="shared" si="39"/>
        <v>2.2488446278592416</v>
      </c>
      <c r="AI68" s="17">
        <f t="shared" si="40"/>
        <v>1.2399927239564508</v>
      </c>
      <c r="AJ68" s="17">
        <f t="shared" si="41"/>
        <v>8.501388276428429</v>
      </c>
    </row>
    <row r="69" spans="1:36" s="3" customFormat="1" x14ac:dyDescent="0.15">
      <c r="B69" s="23">
        <v>13</v>
      </c>
      <c r="C69" s="24">
        <v>40627</v>
      </c>
      <c r="D69" s="4">
        <v>12</v>
      </c>
      <c r="E69" s="15"/>
      <c r="F69" s="4">
        <v>4810</v>
      </c>
      <c r="H69" s="17">
        <v>66.444444444444443</v>
      </c>
      <c r="I69" s="17">
        <v>3.4304768563234287</v>
      </c>
      <c r="J69" s="17">
        <v>3.2592250803163045</v>
      </c>
      <c r="K69" s="17">
        <v>0.47238749741852359</v>
      </c>
      <c r="L69" s="17">
        <v>2.1866173470641499</v>
      </c>
      <c r="M69" s="17">
        <v>20.580060030076179</v>
      </c>
      <c r="N69" s="17">
        <v>10.65222339057496</v>
      </c>
      <c r="O69" s="18">
        <v>0.10885047369159088</v>
      </c>
      <c r="P69" s="18">
        <v>0.12747388935334211</v>
      </c>
      <c r="Q69" s="17">
        <v>1.4355492679861979</v>
      </c>
      <c r="R69" s="18">
        <v>0.23152689020831765</v>
      </c>
      <c r="S69" s="17">
        <v>0.81337348558522715</v>
      </c>
      <c r="T69" s="17">
        <v>0.53872160898801824</v>
      </c>
      <c r="U69" s="17"/>
      <c r="V69" s="17">
        <f t="shared" si="28"/>
        <v>2.2793612889793446</v>
      </c>
      <c r="W69" s="17">
        <f t="shared" si="29"/>
        <v>20.893049505236906</v>
      </c>
      <c r="X69" s="17">
        <f t="shared" si="30"/>
        <v>15.878419446643459</v>
      </c>
      <c r="Y69" s="17">
        <f t="shared" si="31"/>
        <v>18.161071854782801</v>
      </c>
      <c r="Z69" s="17"/>
      <c r="AA69" s="17">
        <f t="shared" si="32"/>
        <v>9.8013624466383682</v>
      </c>
      <c r="AB69" s="17">
        <f t="shared" si="33"/>
        <v>31.444388887480294</v>
      </c>
      <c r="AC69" s="17">
        <f t="shared" si="34"/>
        <v>27.16020900263587</v>
      </c>
      <c r="AD69" s="17">
        <f t="shared" si="35"/>
        <v>23.897286792607211</v>
      </c>
      <c r="AE69" s="17">
        <f t="shared" si="36"/>
        <v>27.332716838301874</v>
      </c>
      <c r="AF69" s="17">
        <f t="shared" si="37"/>
        <v>95.738677175056409</v>
      </c>
      <c r="AG69" s="17">
        <f t="shared" si="38"/>
        <v>92.475754965027761</v>
      </c>
      <c r="AH69" s="17">
        <f t="shared" si="39"/>
        <v>1.9580568193519667</v>
      </c>
      <c r="AI69" s="17">
        <f t="shared" si="40"/>
        <v>1.0525437095588699</v>
      </c>
      <c r="AJ69" s="17">
        <f t="shared" si="41"/>
        <v>8.4723304933240637</v>
      </c>
    </row>
    <row r="70" spans="1:36" s="3" customFormat="1" x14ac:dyDescent="0.15">
      <c r="B70" s="23">
        <v>14</v>
      </c>
      <c r="C70" s="24">
        <v>40639</v>
      </c>
      <c r="D70" s="4">
        <v>12</v>
      </c>
      <c r="E70" s="15"/>
      <c r="F70" s="4">
        <v>4810</v>
      </c>
      <c r="H70" s="17">
        <v>69.583333333333329</v>
      </c>
      <c r="I70" s="17">
        <v>2.9336978894699803</v>
      </c>
      <c r="J70" s="17">
        <v>4.1012424516164536</v>
      </c>
      <c r="K70" s="17">
        <v>0.4221914231674756</v>
      </c>
      <c r="L70" s="17">
        <v>1.6388024770034306</v>
      </c>
      <c r="M70" s="17">
        <v>18.527419561767353</v>
      </c>
      <c r="N70" s="17">
        <v>12.580811427317109</v>
      </c>
      <c r="O70" s="18">
        <v>8.2533726929862258E-2</v>
      </c>
      <c r="P70" s="18">
        <v>8.0874843019187306E-2</v>
      </c>
      <c r="Q70" s="17">
        <v>1.0742594178390015</v>
      </c>
      <c r="R70" s="18">
        <v>0.19108250430032864</v>
      </c>
      <c r="S70" s="17">
        <v>0.64595266789037631</v>
      </c>
      <c r="T70" s="17">
        <v>0.41543950341645625</v>
      </c>
      <c r="U70" s="17"/>
      <c r="V70" s="17">
        <f t="shared" si="28"/>
        <v>2.0413647814228613</v>
      </c>
      <c r="W70" s="17">
        <f t="shared" si="29"/>
        <v>21.58093420099409</v>
      </c>
      <c r="X70" s="17">
        <f t="shared" si="30"/>
        <v>20.45995314096011</v>
      </c>
      <c r="Y70" s="17">
        <f t="shared" si="31"/>
        <v>14.254167378102753</v>
      </c>
      <c r="Z70" s="17"/>
      <c r="AA70" s="17">
        <f t="shared" si="32"/>
        <v>8.3819939699142303</v>
      </c>
      <c r="AB70" s="17">
        <f t="shared" si="33"/>
        <v>31.014516216997489</v>
      </c>
      <c r="AC70" s="17">
        <f t="shared" si="34"/>
        <v>34.177020430137112</v>
      </c>
      <c r="AD70" s="17">
        <f t="shared" si="35"/>
        <v>29.403525472038485</v>
      </c>
      <c r="AE70" s="17">
        <f t="shared" si="36"/>
        <v>20.485030962542883</v>
      </c>
      <c r="AF70" s="17">
        <f t="shared" si="37"/>
        <v>94.058561579591711</v>
      </c>
      <c r="AG70" s="17">
        <f t="shared" si="38"/>
        <v>89.285066621493087</v>
      </c>
      <c r="AH70" s="17">
        <f t="shared" si="39"/>
        <v>1.569626538090837</v>
      </c>
      <c r="AI70" s="17">
        <f t="shared" si="40"/>
        <v>0.71531930240156849</v>
      </c>
      <c r="AJ70" s="17">
        <f t="shared" si="41"/>
        <v>8.1068618401498771</v>
      </c>
    </row>
    <row r="71" spans="1:36" s="3" customFormat="1" x14ac:dyDescent="0.15">
      <c r="B71" s="23">
        <v>15</v>
      </c>
      <c r="C71" s="24">
        <v>40651</v>
      </c>
      <c r="D71" s="4">
        <v>12</v>
      </c>
      <c r="E71" s="15"/>
      <c r="F71" s="4">
        <v>4810</v>
      </c>
      <c r="H71" s="17">
        <v>43.25925925925926</v>
      </c>
      <c r="I71" s="17">
        <v>3.321079696755155</v>
      </c>
      <c r="J71" s="17">
        <v>3.7532043556248382</v>
      </c>
      <c r="K71" s="17">
        <v>0.46209330685478217</v>
      </c>
      <c r="L71" s="17">
        <v>1.849189868855392</v>
      </c>
      <c r="M71" s="17">
        <v>20.355896538276358</v>
      </c>
      <c r="N71" s="17">
        <v>12.284261456884085</v>
      </c>
      <c r="O71" s="18">
        <v>9.3842785337881748E-2</v>
      </c>
      <c r="P71" s="18">
        <v>9.2222729732826511E-2</v>
      </c>
      <c r="Q71" s="17">
        <v>1.215355639174666</v>
      </c>
      <c r="R71" s="18">
        <v>0.19750857663139673</v>
      </c>
      <c r="S71" s="17">
        <v>0.7239912183875542</v>
      </c>
      <c r="T71" s="17">
        <v>0.45861168640530803</v>
      </c>
      <c r="U71" s="17"/>
      <c r="V71" s="17">
        <f t="shared" si="28"/>
        <v>1.4366744762259338</v>
      </c>
      <c r="W71" s="17">
        <f t="shared" si="29"/>
        <v>14.567988688152704</v>
      </c>
      <c r="X71" s="17">
        <f t="shared" si="30"/>
        <v>12.285268979841726</v>
      </c>
      <c r="Y71" s="17">
        <f t="shared" si="31"/>
        <v>9.9993229945513811</v>
      </c>
      <c r="Z71" s="17"/>
      <c r="AA71" s="17">
        <f t="shared" si="32"/>
        <v>9.4887991335861575</v>
      </c>
      <c r="AB71" s="17">
        <f t="shared" si="33"/>
        <v>33.676001248298199</v>
      </c>
      <c r="AC71" s="17">
        <f t="shared" si="34"/>
        <v>31.276702963540316</v>
      </c>
      <c r="AD71" s="17">
        <f t="shared" si="35"/>
        <v>28.399166306140973</v>
      </c>
      <c r="AE71" s="17">
        <f t="shared" si="36"/>
        <v>23.1148733606924</v>
      </c>
      <c r="AF71" s="17">
        <f t="shared" si="37"/>
        <v>97.556376706117078</v>
      </c>
      <c r="AG71" s="17">
        <f t="shared" si="38"/>
        <v>94.678840048717731</v>
      </c>
      <c r="AH71" s="17">
        <f t="shared" si="39"/>
        <v>1.7645974728788252</v>
      </c>
      <c r="AI71" s="17">
        <f t="shared" si="40"/>
        <v>0.88486513977794246</v>
      </c>
      <c r="AJ71" s="17">
        <f t="shared" si="41"/>
        <v>8.3848714579311459</v>
      </c>
    </row>
    <row r="72" spans="1:36" s="3" customFormat="1" x14ac:dyDescent="0.15">
      <c r="B72" s="23">
        <v>16</v>
      </c>
      <c r="C72" s="24">
        <v>40663</v>
      </c>
      <c r="D72" s="4">
        <v>12</v>
      </c>
      <c r="E72" s="15"/>
      <c r="F72" s="4">
        <v>4810</v>
      </c>
      <c r="H72" s="17">
        <v>39.907407407407405</v>
      </c>
      <c r="I72" s="17">
        <v>3.0914813897569839</v>
      </c>
      <c r="J72" s="17">
        <v>3.8776965605787943</v>
      </c>
      <c r="K72" s="17">
        <v>0.42701001666567118</v>
      </c>
      <c r="L72" s="17">
        <v>1.8365556102353153</v>
      </c>
      <c r="M72" s="17">
        <v>18.907192322529333</v>
      </c>
      <c r="N72" s="17">
        <v>12.096866784969501</v>
      </c>
      <c r="O72" s="18">
        <v>9.2883442938532165E-2</v>
      </c>
      <c r="P72" s="18">
        <v>9.303038958328895E-2</v>
      </c>
      <c r="Q72" s="17">
        <v>1.1944790548916178</v>
      </c>
      <c r="R72" s="18">
        <v>0.18538331983767423</v>
      </c>
      <c r="S72" s="17">
        <v>0.71077200346424763</v>
      </c>
      <c r="T72" s="17">
        <v>0.44834619270924436</v>
      </c>
      <c r="U72" s="17"/>
      <c r="V72" s="17">
        <f t="shared" si="28"/>
        <v>1.2337300731345</v>
      </c>
      <c r="W72" s="17">
        <f t="shared" si="29"/>
        <v>12.093067089802409</v>
      </c>
      <c r="X72" s="17">
        <f t="shared" si="30"/>
        <v>11.152712616472558</v>
      </c>
      <c r="Y72" s="17">
        <f t="shared" si="31"/>
        <v>9.1615216205025547</v>
      </c>
      <c r="Z72" s="17"/>
      <c r="AA72" s="17">
        <f t="shared" si="32"/>
        <v>8.8328039707342398</v>
      </c>
      <c r="AB72" s="17">
        <f t="shared" si="33"/>
        <v>30.302813125258933</v>
      </c>
      <c r="AC72" s="17">
        <f t="shared" si="34"/>
        <v>32.314138004823285</v>
      </c>
      <c r="AD72" s="17">
        <f t="shared" si="35"/>
        <v>27.946472449629606</v>
      </c>
      <c r="AE72" s="17">
        <f t="shared" si="36"/>
        <v>22.956945127941442</v>
      </c>
      <c r="AF72" s="17">
        <f t="shared" si="37"/>
        <v>94.406700228757884</v>
      </c>
      <c r="AG72" s="17">
        <f t="shared" si="38"/>
        <v>90.039034673564217</v>
      </c>
      <c r="AH72" s="17">
        <f t="shared" si="39"/>
        <v>1.6135657905971368</v>
      </c>
      <c r="AI72" s="17">
        <f t="shared" si="40"/>
        <v>0.79724685556508368</v>
      </c>
      <c r="AJ72" s="17">
        <f t="shared" si="41"/>
        <v>8.4464723244975151</v>
      </c>
    </row>
    <row r="73" spans="1:36" s="3" customFormat="1" x14ac:dyDescent="0.15">
      <c r="B73" s="23">
        <v>17</v>
      </c>
      <c r="C73" s="24">
        <v>40675</v>
      </c>
      <c r="D73" s="4">
        <v>12</v>
      </c>
      <c r="E73" s="15"/>
      <c r="F73" s="4">
        <v>4810</v>
      </c>
      <c r="H73" s="17">
        <v>4.9467592592592595</v>
      </c>
      <c r="I73" s="17">
        <v>999</v>
      </c>
      <c r="J73" s="17">
        <v>999</v>
      </c>
      <c r="K73" s="17">
        <v>999</v>
      </c>
      <c r="L73" s="17">
        <v>1.6538196441186097</v>
      </c>
      <c r="M73" s="17">
        <v>18.552718125973687</v>
      </c>
      <c r="N73" s="17">
        <v>13.458332869235797</v>
      </c>
      <c r="O73" s="18">
        <v>8.0520746674688892E-2</v>
      </c>
      <c r="P73" s="18">
        <v>7.4774965801816487E-2</v>
      </c>
      <c r="Q73" s="17">
        <v>1.0794862388934263</v>
      </c>
      <c r="R73" s="18">
        <v>0.19374570039312131</v>
      </c>
      <c r="S73" s="17">
        <v>0.64211619009311371</v>
      </c>
      <c r="T73" s="17">
        <v>0.4399550824091738</v>
      </c>
      <c r="U73" s="17"/>
      <c r="V73" s="17">
        <f t="shared" si="28"/>
        <v>999</v>
      </c>
      <c r="W73" s="17">
        <f t="shared" si="29"/>
        <v>1.5311195340766193</v>
      </c>
      <c r="X73" s="17">
        <f t="shared" si="30"/>
        <v>1.5621152229060282</v>
      </c>
      <c r="Y73" s="17">
        <f t="shared" si="31"/>
        <v>1.0226309547110732</v>
      </c>
      <c r="Z73" s="17"/>
      <c r="AA73" s="17">
        <f t="shared" si="32"/>
        <v>999</v>
      </c>
      <c r="AB73" s="17">
        <f t="shared" si="33"/>
        <v>30.951971863411302</v>
      </c>
      <c r="AC73" s="17">
        <f t="shared" si="34"/>
        <v>999</v>
      </c>
      <c r="AD73" s="17">
        <f t="shared" si="35"/>
        <v>31.578557617941232</v>
      </c>
      <c r="AE73" s="17">
        <f t="shared" si="36"/>
        <v>20.67274555148262</v>
      </c>
      <c r="AF73" s="17">
        <f t="shared" si="37"/>
        <v>999</v>
      </c>
      <c r="AG73" s="17">
        <f t="shared" si="38"/>
        <v>999</v>
      </c>
      <c r="AH73" s="17">
        <f t="shared" si="39"/>
        <v>1.458568263213885</v>
      </c>
      <c r="AI73" s="17">
        <f t="shared" si="40"/>
        <v>999</v>
      </c>
      <c r="AJ73" s="17">
        <f t="shared" si="41"/>
        <v>999</v>
      </c>
    </row>
    <row r="74" spans="1:36" s="3" customFormat="1" x14ac:dyDescent="0.15">
      <c r="B74" s="23">
        <v>18</v>
      </c>
      <c r="C74" s="24">
        <v>40687</v>
      </c>
      <c r="D74" s="4">
        <v>12</v>
      </c>
      <c r="E74" s="15"/>
      <c r="F74" s="4">
        <v>4810</v>
      </c>
      <c r="H74" s="17">
        <v>13.333333333333334</v>
      </c>
      <c r="I74" s="17">
        <v>999</v>
      </c>
      <c r="J74" s="17">
        <v>999</v>
      </c>
      <c r="K74" s="17">
        <v>999</v>
      </c>
      <c r="L74" s="17">
        <v>1.8286130801536207</v>
      </c>
      <c r="M74" s="17">
        <v>21.854763670195258</v>
      </c>
      <c r="N74" s="17">
        <v>10.946868290062259</v>
      </c>
      <c r="O74" s="18">
        <v>9.3844818903803515E-2</v>
      </c>
      <c r="P74" s="18">
        <v>8.0266774711526323E-2</v>
      </c>
      <c r="Q74" s="17">
        <v>1.1937410428076456</v>
      </c>
      <c r="R74" s="18">
        <v>0.21615107293508173</v>
      </c>
      <c r="S74" s="17">
        <v>0.71864863403960877</v>
      </c>
      <c r="T74" s="17">
        <v>0.46360547089122001</v>
      </c>
      <c r="U74" s="17"/>
      <c r="V74" s="17">
        <f t="shared" si="28"/>
        <v>999</v>
      </c>
      <c r="W74" s="17">
        <f t="shared" si="29"/>
        <v>4.9922902195423609</v>
      </c>
      <c r="X74" s="17">
        <f t="shared" si="30"/>
        <v>3.3441872499951497</v>
      </c>
      <c r="Y74" s="17">
        <f t="shared" si="31"/>
        <v>3.0476884669227013</v>
      </c>
      <c r="Z74" s="17"/>
      <c r="AA74" s="17">
        <f t="shared" si="32"/>
        <v>999</v>
      </c>
      <c r="AB74" s="17">
        <f t="shared" si="33"/>
        <v>37.442176646567702</v>
      </c>
      <c r="AC74" s="17">
        <f t="shared" si="34"/>
        <v>999</v>
      </c>
      <c r="AD74" s="17">
        <f t="shared" si="35"/>
        <v>25.081404374963622</v>
      </c>
      <c r="AE74" s="17">
        <f t="shared" si="36"/>
        <v>22.857663501920257</v>
      </c>
      <c r="AF74" s="17">
        <f t="shared" si="37"/>
        <v>999</v>
      </c>
      <c r="AG74" s="17">
        <f t="shared" si="38"/>
        <v>999</v>
      </c>
      <c r="AH74" s="17">
        <f t="shared" si="39"/>
        <v>2.2214675039207785</v>
      </c>
      <c r="AI74" s="17">
        <f t="shared" si="40"/>
        <v>999</v>
      </c>
      <c r="AJ74" s="17">
        <f t="shared" si="41"/>
        <v>999</v>
      </c>
    </row>
    <row r="75" spans="1:36" s="3" customFormat="1" x14ac:dyDescent="0.15">
      <c r="B75" s="23">
        <v>19</v>
      </c>
      <c r="C75" s="24">
        <v>40699</v>
      </c>
      <c r="D75" s="4">
        <v>12</v>
      </c>
      <c r="E75" s="15"/>
      <c r="F75" s="4">
        <v>4810</v>
      </c>
      <c r="H75" s="17">
        <v>79.25</v>
      </c>
      <c r="I75" s="17">
        <v>3.2169492516184146</v>
      </c>
      <c r="J75" s="17">
        <v>2.8856825829916293</v>
      </c>
      <c r="K75" s="17">
        <v>0.43622858522137009</v>
      </c>
      <c r="L75" s="17">
        <v>2.2858829609567697</v>
      </c>
      <c r="M75" s="17">
        <v>22.467506261406012</v>
      </c>
      <c r="N75" s="17">
        <v>9.5109381023369348</v>
      </c>
      <c r="O75" s="18">
        <v>0.11518718363614916</v>
      </c>
      <c r="P75" s="18">
        <v>0.11679149757256753</v>
      </c>
      <c r="Q75" s="17">
        <v>1.4781125426360699</v>
      </c>
      <c r="R75" s="18">
        <v>0.21568660775446744</v>
      </c>
      <c r="S75" s="17">
        <v>0.81618095106535948</v>
      </c>
      <c r="T75" s="17">
        <v>0.58029884317391178</v>
      </c>
      <c r="U75" s="17"/>
      <c r="V75" s="17">
        <f t="shared" si="28"/>
        <v>2.5494322819075936</v>
      </c>
      <c r="W75" s="17">
        <f t="shared" si="29"/>
        <v>27.8638939894442</v>
      </c>
      <c r="X75" s="17">
        <f t="shared" si="30"/>
        <v>16.579093307057253</v>
      </c>
      <c r="Y75" s="17">
        <f t="shared" si="31"/>
        <v>22.644528081977999</v>
      </c>
      <c r="Z75" s="17"/>
      <c r="AA75" s="17">
        <f t="shared" si="32"/>
        <v>9.1912835760526139</v>
      </c>
      <c r="AB75" s="17">
        <f t="shared" si="33"/>
        <v>35.159487683841263</v>
      </c>
      <c r="AC75" s="17">
        <f t="shared" si="34"/>
        <v>24.047354858263578</v>
      </c>
      <c r="AD75" s="17">
        <f t="shared" si="35"/>
        <v>20.919991554646376</v>
      </c>
      <c r="AE75" s="17">
        <f t="shared" si="36"/>
        <v>28.573537011959619</v>
      </c>
      <c r="AF75" s="17">
        <f t="shared" si="37"/>
        <v>96.971663130117065</v>
      </c>
      <c r="AG75" s="17">
        <f t="shared" si="38"/>
        <v>93.844299826499864</v>
      </c>
      <c r="AH75" s="17">
        <f t="shared" si="39"/>
        <v>2.5009888775300113</v>
      </c>
      <c r="AI75" s="17">
        <f t="shared" si="40"/>
        <v>1.1147966413836674</v>
      </c>
      <c r="AJ75" s="17">
        <f t="shared" si="41"/>
        <v>8.6035339896786418</v>
      </c>
    </row>
    <row r="76" spans="1:36" s="3" customFormat="1" x14ac:dyDescent="0.15">
      <c r="B76" s="23">
        <v>20</v>
      </c>
      <c r="C76" s="24">
        <v>40711</v>
      </c>
      <c r="D76" s="4">
        <v>12</v>
      </c>
      <c r="E76" s="15"/>
      <c r="F76" s="4">
        <v>4810</v>
      </c>
      <c r="H76" s="17">
        <v>5.7731481481481479</v>
      </c>
      <c r="I76" s="17">
        <v>999</v>
      </c>
      <c r="J76" s="17">
        <v>999</v>
      </c>
      <c r="K76" s="17">
        <v>999</v>
      </c>
      <c r="L76" s="17">
        <v>2.1693995632717313</v>
      </c>
      <c r="M76" s="17">
        <v>22.317348625878822</v>
      </c>
      <c r="N76" s="17">
        <v>8.8118935125950539</v>
      </c>
      <c r="O76" s="18">
        <v>0.10787474397564055</v>
      </c>
      <c r="P76" s="18">
        <v>0.10865045229208524</v>
      </c>
      <c r="Q76" s="17">
        <v>1.390109240038407</v>
      </c>
      <c r="R76" s="18">
        <v>0.20008168432812426</v>
      </c>
      <c r="S76" s="17">
        <v>0.77813676374734231</v>
      </c>
      <c r="T76" s="17">
        <v>0.52695136850893343</v>
      </c>
      <c r="U76" s="17"/>
      <c r="V76" s="17">
        <f t="shared" si="28"/>
        <v>999</v>
      </c>
      <c r="W76" s="17">
        <f t="shared" si="29"/>
        <v>2.0642009603337117</v>
      </c>
      <c r="X76" s="17">
        <f t="shared" si="30"/>
        <v>1.1152558544567253</v>
      </c>
      <c r="Y76" s="17">
        <f t="shared" si="31"/>
        <v>1.5655331339119496</v>
      </c>
      <c r="Z76" s="17"/>
      <c r="AA76" s="17">
        <f t="shared" si="32"/>
        <v>999</v>
      </c>
      <c r="AB76" s="17">
        <f t="shared" si="33"/>
        <v>35.755205086774801</v>
      </c>
      <c r="AC76" s="17">
        <f t="shared" si="34"/>
        <v>999</v>
      </c>
      <c r="AD76" s="17">
        <f t="shared" si="35"/>
        <v>19.317984327397973</v>
      </c>
      <c r="AE76" s="17">
        <f t="shared" si="36"/>
        <v>27.11749454089664</v>
      </c>
      <c r="AF76" s="17">
        <f t="shared" si="37"/>
        <v>999</v>
      </c>
      <c r="AG76" s="17">
        <f t="shared" si="38"/>
        <v>999</v>
      </c>
      <c r="AH76" s="17">
        <f t="shared" si="39"/>
        <v>2.7542806498339747</v>
      </c>
      <c r="AI76" s="17">
        <f t="shared" si="40"/>
        <v>999</v>
      </c>
      <c r="AJ76" s="17">
        <f t="shared" si="41"/>
        <v>999</v>
      </c>
    </row>
    <row r="77" spans="1:36" s="8" customFormat="1" x14ac:dyDescent="0.15">
      <c r="A77" s="7" t="s">
        <v>46</v>
      </c>
      <c r="D77" s="9"/>
      <c r="E77" s="9"/>
      <c r="F77" s="8" t="s">
        <v>47</v>
      </c>
      <c r="V77" s="10"/>
      <c r="W77" s="10"/>
      <c r="X77" s="10"/>
      <c r="Y77" s="10"/>
      <c r="AA77" s="10"/>
      <c r="AB77" s="10"/>
      <c r="AC77" s="10"/>
      <c r="AD77" s="10"/>
      <c r="AE77" s="10"/>
      <c r="AF77" s="11"/>
      <c r="AG77" s="11"/>
      <c r="AH77" s="12"/>
    </row>
    <row r="80" spans="1:36" x14ac:dyDescent="0.15">
      <c r="H80" s="46"/>
      <c r="I80" s="47" t="s">
        <v>115</v>
      </c>
      <c r="J80" s="47"/>
      <c r="K80" s="47"/>
      <c r="L80" s="47"/>
      <c r="M80" s="48"/>
    </row>
    <row r="81" spans="8:13" x14ac:dyDescent="0.15">
      <c r="H81" s="49"/>
      <c r="I81" s="33" t="s">
        <v>87</v>
      </c>
      <c r="J81" s="27"/>
      <c r="K81" s="27"/>
      <c r="L81" s="27" t="s">
        <v>101</v>
      </c>
      <c r="M81" s="50"/>
    </row>
    <row r="82" spans="8:13" x14ac:dyDescent="0.15">
      <c r="H82" s="49"/>
      <c r="I82" s="33" t="s">
        <v>88</v>
      </c>
      <c r="J82" s="27"/>
      <c r="K82" s="27"/>
      <c r="L82" s="27" t="s">
        <v>103</v>
      </c>
      <c r="M82" s="50"/>
    </row>
    <row r="83" spans="8:13" x14ac:dyDescent="0.15">
      <c r="H83" s="49"/>
      <c r="I83" s="33" t="s">
        <v>89</v>
      </c>
      <c r="J83" s="27"/>
      <c r="K83" s="27"/>
      <c r="L83" s="27" t="s">
        <v>104</v>
      </c>
      <c r="M83" s="50"/>
    </row>
    <row r="84" spans="8:13" x14ac:dyDescent="0.15">
      <c r="H84" s="49"/>
      <c r="I84" s="33" t="s">
        <v>92</v>
      </c>
      <c r="J84" s="27"/>
      <c r="K84" s="27"/>
      <c r="L84" s="27" t="s">
        <v>105</v>
      </c>
      <c r="M84" s="50"/>
    </row>
    <row r="85" spans="8:13" x14ac:dyDescent="0.15">
      <c r="H85" s="49"/>
      <c r="I85" s="33" t="s">
        <v>90</v>
      </c>
      <c r="J85" s="27"/>
      <c r="K85" s="27"/>
      <c r="L85" s="27" t="s">
        <v>102</v>
      </c>
      <c r="M85" s="50"/>
    </row>
    <row r="86" spans="8:13" x14ac:dyDescent="0.15">
      <c r="H86" s="49"/>
      <c r="I86" s="33" t="s">
        <v>91</v>
      </c>
      <c r="J86" s="27"/>
      <c r="K86" s="27"/>
      <c r="L86" s="27" t="s">
        <v>106</v>
      </c>
      <c r="M86" s="50"/>
    </row>
    <row r="87" spans="8:13" x14ac:dyDescent="0.15">
      <c r="H87" s="49"/>
      <c r="I87" s="33" t="s">
        <v>93</v>
      </c>
      <c r="J87" s="27"/>
      <c r="K87" s="27"/>
      <c r="L87" s="27" t="s">
        <v>107</v>
      </c>
      <c r="M87" s="50"/>
    </row>
    <row r="88" spans="8:13" x14ac:dyDescent="0.15">
      <c r="H88" s="49"/>
      <c r="I88" s="33" t="s">
        <v>94</v>
      </c>
      <c r="J88" s="27"/>
      <c r="K88" s="27"/>
      <c r="L88" s="27" t="s">
        <v>108</v>
      </c>
      <c r="M88" s="50"/>
    </row>
    <row r="89" spans="8:13" x14ac:dyDescent="0.15">
      <c r="H89" s="49"/>
      <c r="I89" s="33" t="s">
        <v>95</v>
      </c>
      <c r="J89" s="27"/>
      <c r="K89" s="27"/>
      <c r="L89" s="27" t="s">
        <v>109</v>
      </c>
      <c r="M89" s="50"/>
    </row>
    <row r="90" spans="8:13" x14ac:dyDescent="0.15">
      <c r="H90" s="49"/>
      <c r="I90" s="33" t="s">
        <v>96</v>
      </c>
      <c r="J90" s="27"/>
      <c r="K90" s="27"/>
      <c r="L90" s="27" t="s">
        <v>110</v>
      </c>
      <c r="M90" s="50"/>
    </row>
    <row r="91" spans="8:13" x14ac:dyDescent="0.15">
      <c r="H91" s="49"/>
      <c r="I91" s="33" t="s">
        <v>97</v>
      </c>
      <c r="J91" s="27"/>
      <c r="K91" s="27"/>
      <c r="L91" s="27" t="s">
        <v>111</v>
      </c>
      <c r="M91" s="50"/>
    </row>
    <row r="92" spans="8:13" x14ac:dyDescent="0.15">
      <c r="H92" s="49"/>
      <c r="I92" s="33" t="s">
        <v>98</v>
      </c>
      <c r="J92" s="27"/>
      <c r="K92" s="27"/>
      <c r="L92" s="27" t="s">
        <v>112</v>
      </c>
      <c r="M92" s="50"/>
    </row>
    <row r="93" spans="8:13" x14ac:dyDescent="0.15">
      <c r="H93" s="49"/>
      <c r="I93" s="33" t="s">
        <v>99</v>
      </c>
      <c r="J93" s="27"/>
      <c r="K93" s="27"/>
      <c r="L93" s="27" t="s">
        <v>113</v>
      </c>
      <c r="M93" s="50"/>
    </row>
    <row r="94" spans="8:13" x14ac:dyDescent="0.15">
      <c r="H94" s="49"/>
      <c r="I94" s="33" t="s">
        <v>100</v>
      </c>
      <c r="J94" s="27"/>
      <c r="K94" s="27"/>
      <c r="L94" s="27" t="s">
        <v>114</v>
      </c>
      <c r="M94" s="50"/>
    </row>
    <row r="95" spans="8:13" x14ac:dyDescent="0.15">
      <c r="H95" s="51"/>
      <c r="I95" s="52"/>
      <c r="J95" s="52"/>
      <c r="K95" s="52"/>
      <c r="L95" s="52"/>
      <c r="M95" s="53"/>
    </row>
  </sheetData>
  <phoneticPr fontId="1"/>
  <pageMargins left="0.7" right="0.7" top="0.75" bottom="0.75" header="0.3" footer="0.3"/>
  <pageSetup paperSize="9" scale="38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3"/>
  <sheetViews>
    <sheetView zoomScaleNormal="100" workbookViewId="0">
      <selection activeCell="B4" sqref="B4"/>
    </sheetView>
  </sheetViews>
  <sheetFormatPr defaultColWidth="12.796875" defaultRowHeight="12" x14ac:dyDescent="0.15"/>
  <cols>
    <col min="1" max="1" width="20.69921875" style="68" bestFit="1" customWidth="1"/>
    <col min="2" max="2" width="3.5" style="68" customWidth="1"/>
    <col min="3" max="3" width="12.796875" style="68"/>
    <col min="4" max="4" width="5" style="68" customWidth="1"/>
    <col min="5" max="5" width="7.796875" style="68" customWidth="1"/>
    <col min="6" max="6" width="12.796875" style="68"/>
    <col min="7" max="7" width="3.5" style="68" customWidth="1"/>
    <col min="8" max="8" width="12.796875" style="68"/>
    <col min="9" max="10" width="11.69921875" style="68" customWidth="1"/>
    <col min="11" max="20" width="10.296875" style="68" customWidth="1"/>
    <col min="21" max="21" width="4.296875" style="68" customWidth="1"/>
    <col min="22" max="25" width="12.796875" style="68"/>
    <col min="26" max="26" width="3.5" style="68" customWidth="1"/>
    <col min="27" max="36" width="8.19921875" style="68" customWidth="1"/>
    <col min="37" max="16384" width="12.796875" style="68"/>
  </cols>
  <sheetData>
    <row r="1" spans="1:36" ht="12.6" thickBot="1" x14ac:dyDescent="0.2">
      <c r="A1" s="65"/>
      <c r="B1" s="65"/>
      <c r="C1" s="65"/>
      <c r="D1" s="66"/>
      <c r="E1" s="66"/>
      <c r="F1" s="66"/>
      <c r="G1" s="65"/>
      <c r="H1" s="67" t="s">
        <v>116</v>
      </c>
      <c r="I1" s="65" t="s">
        <v>117</v>
      </c>
      <c r="J1" s="65" t="s">
        <v>118</v>
      </c>
      <c r="K1" s="65" t="s">
        <v>119</v>
      </c>
      <c r="L1" s="65" t="s">
        <v>120</v>
      </c>
      <c r="M1" s="65" t="s">
        <v>121</v>
      </c>
      <c r="N1" s="65" t="s">
        <v>122</v>
      </c>
      <c r="O1" s="65" t="s">
        <v>123</v>
      </c>
      <c r="P1" s="65" t="s">
        <v>124</v>
      </c>
      <c r="Q1" s="65" t="s">
        <v>125</v>
      </c>
      <c r="R1" s="65" t="s">
        <v>126</v>
      </c>
      <c r="S1" s="65" t="s">
        <v>127</v>
      </c>
      <c r="T1" s="65" t="s">
        <v>128</v>
      </c>
      <c r="U1" s="65"/>
      <c r="V1" s="65" t="s">
        <v>129</v>
      </c>
      <c r="W1" s="65" t="s">
        <v>130</v>
      </c>
      <c r="X1" s="65" t="s">
        <v>131</v>
      </c>
      <c r="Y1" s="65" t="s">
        <v>132</v>
      </c>
      <c r="Z1" s="65"/>
      <c r="AA1" s="65" t="s">
        <v>133</v>
      </c>
      <c r="AB1" s="65" t="s">
        <v>134</v>
      </c>
      <c r="AC1" s="65" t="s">
        <v>135</v>
      </c>
      <c r="AD1" s="65" t="s">
        <v>136</v>
      </c>
      <c r="AE1" s="65" t="s">
        <v>137</v>
      </c>
      <c r="AF1" s="65" t="s">
        <v>138</v>
      </c>
      <c r="AG1" s="65" t="s">
        <v>139</v>
      </c>
      <c r="AH1" s="65" t="s">
        <v>140</v>
      </c>
      <c r="AI1" s="65" t="s">
        <v>141</v>
      </c>
      <c r="AJ1" s="65" t="s">
        <v>142</v>
      </c>
    </row>
    <row r="2" spans="1:36" x14ac:dyDescent="0.15">
      <c r="A2" s="69"/>
      <c r="B2" s="69"/>
      <c r="C2" s="69"/>
      <c r="D2" s="70"/>
      <c r="E2" s="70"/>
      <c r="F2" s="70"/>
      <c r="G2" s="69"/>
      <c r="H2" s="70" t="s">
        <v>143</v>
      </c>
      <c r="I2" s="69" t="s">
        <v>144</v>
      </c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 t="s">
        <v>145</v>
      </c>
      <c r="W2" s="69"/>
      <c r="X2" s="69" t="s">
        <v>146</v>
      </c>
      <c r="Y2" s="69"/>
      <c r="Z2" s="69"/>
      <c r="AA2" s="69" t="s">
        <v>147</v>
      </c>
      <c r="AB2" s="69"/>
      <c r="AC2" s="69" t="s">
        <v>148</v>
      </c>
      <c r="AD2" s="69" t="s">
        <v>146</v>
      </c>
      <c r="AE2" s="69"/>
      <c r="AF2" s="69"/>
      <c r="AG2" s="69"/>
      <c r="AH2" s="69"/>
      <c r="AI2" s="69"/>
      <c r="AJ2" s="69"/>
    </row>
    <row r="3" spans="1:36" x14ac:dyDescent="0.15">
      <c r="A3" s="69" t="s">
        <v>149</v>
      </c>
      <c r="B3" s="69" t="s">
        <v>190</v>
      </c>
      <c r="C3" s="70" t="s">
        <v>7</v>
      </c>
      <c r="D3" s="71" t="s">
        <v>150</v>
      </c>
      <c r="E3" s="70"/>
      <c r="F3" s="70" t="s">
        <v>151</v>
      </c>
      <c r="G3" s="69"/>
      <c r="H3" s="70" t="s">
        <v>9</v>
      </c>
      <c r="I3" s="70" t="s">
        <v>152</v>
      </c>
      <c r="J3" s="70" t="s">
        <v>153</v>
      </c>
      <c r="K3" s="70" t="s">
        <v>129</v>
      </c>
      <c r="L3" s="70" t="s">
        <v>13</v>
      </c>
      <c r="M3" s="70" t="s">
        <v>14</v>
      </c>
      <c r="N3" s="70" t="s">
        <v>15</v>
      </c>
      <c r="O3" s="70" t="s">
        <v>16</v>
      </c>
      <c r="P3" s="70" t="s">
        <v>17</v>
      </c>
      <c r="Q3" s="70" t="s">
        <v>18</v>
      </c>
      <c r="R3" s="70" t="s">
        <v>19</v>
      </c>
      <c r="S3" s="70" t="s">
        <v>154</v>
      </c>
      <c r="T3" s="70" t="s">
        <v>155</v>
      </c>
      <c r="U3" s="70"/>
      <c r="V3" s="69" t="s">
        <v>156</v>
      </c>
      <c r="W3" s="69" t="s">
        <v>157</v>
      </c>
      <c r="X3" s="69" t="s">
        <v>158</v>
      </c>
      <c r="Y3" s="69" t="s">
        <v>159</v>
      </c>
      <c r="Z3" s="69"/>
      <c r="AA3" s="69" t="s">
        <v>160</v>
      </c>
      <c r="AB3" s="69" t="s">
        <v>161</v>
      </c>
      <c r="AC3" s="69" t="s">
        <v>162</v>
      </c>
      <c r="AD3" s="69" t="s">
        <v>163</v>
      </c>
      <c r="AE3" s="69" t="s">
        <v>164</v>
      </c>
      <c r="AF3" s="69" t="s">
        <v>165</v>
      </c>
      <c r="AG3" s="69" t="s">
        <v>166</v>
      </c>
      <c r="AH3" s="69" t="s">
        <v>167</v>
      </c>
      <c r="AI3" s="69" t="s">
        <v>168</v>
      </c>
      <c r="AJ3" s="69" t="s">
        <v>169</v>
      </c>
    </row>
    <row r="4" spans="1:36" x14ac:dyDescent="0.15">
      <c r="A4" s="72"/>
      <c r="B4" s="72"/>
      <c r="C4" s="72"/>
      <c r="D4" s="73" t="s">
        <v>170</v>
      </c>
      <c r="E4" s="73"/>
      <c r="F4" s="73" t="s">
        <v>171</v>
      </c>
      <c r="G4" s="72"/>
      <c r="H4" s="72" t="s">
        <v>172</v>
      </c>
      <c r="I4" s="73" t="s">
        <v>40</v>
      </c>
      <c r="J4" s="73" t="s">
        <v>40</v>
      </c>
      <c r="K4" s="73" t="s">
        <v>40</v>
      </c>
      <c r="L4" s="73" t="s">
        <v>40</v>
      </c>
      <c r="M4" s="73" t="s">
        <v>40</v>
      </c>
      <c r="N4" s="73" t="s">
        <v>40</v>
      </c>
      <c r="O4" s="73" t="s">
        <v>40</v>
      </c>
      <c r="P4" s="73" t="s">
        <v>40</v>
      </c>
      <c r="Q4" s="73" t="s">
        <v>40</v>
      </c>
      <c r="R4" s="73" t="s">
        <v>40</v>
      </c>
      <c r="S4" s="73" t="s">
        <v>40</v>
      </c>
      <c r="T4" s="73" t="s">
        <v>40</v>
      </c>
      <c r="U4" s="73"/>
      <c r="V4" s="72" t="s">
        <v>172</v>
      </c>
      <c r="W4" s="72" t="s">
        <v>172</v>
      </c>
      <c r="X4" s="72" t="s">
        <v>172</v>
      </c>
      <c r="Y4" s="72" t="s">
        <v>172</v>
      </c>
      <c r="Z4" s="72"/>
      <c r="AA4" s="72" t="s">
        <v>40</v>
      </c>
      <c r="AB4" s="72" t="s">
        <v>40</v>
      </c>
      <c r="AC4" s="72" t="s">
        <v>40</v>
      </c>
      <c r="AD4" s="72" t="s">
        <v>40</v>
      </c>
      <c r="AE4" s="72" t="s">
        <v>40</v>
      </c>
      <c r="AF4" s="72" t="s">
        <v>40</v>
      </c>
      <c r="AG4" s="72" t="s">
        <v>40</v>
      </c>
      <c r="AH4" s="72"/>
      <c r="AI4" s="72"/>
      <c r="AJ4" s="72"/>
    </row>
    <row r="5" spans="1:36" x14ac:dyDescent="0.15">
      <c r="A5" s="74" t="s">
        <v>173</v>
      </c>
      <c r="B5" s="75"/>
      <c r="C5" s="75"/>
      <c r="D5" s="76"/>
      <c r="E5" s="76"/>
      <c r="F5" s="75" t="s">
        <v>174</v>
      </c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</row>
    <row r="6" spans="1:36" s="77" customFormat="1" x14ac:dyDescent="0.15">
      <c r="B6" s="77">
        <v>1</v>
      </c>
      <c r="C6" s="78">
        <v>40729</v>
      </c>
      <c r="D6" s="79">
        <v>16</v>
      </c>
      <c r="E6" s="80"/>
      <c r="F6" s="80">
        <v>200</v>
      </c>
      <c r="H6" s="81">
        <v>300.53055555555557</v>
      </c>
      <c r="I6" s="82">
        <v>10.285778449882773</v>
      </c>
      <c r="J6" s="82">
        <v>1.81855080293081</v>
      </c>
      <c r="K6" s="82">
        <v>1.7033017591339648</v>
      </c>
      <c r="L6" s="77">
        <v>9.5621839025687383E-2</v>
      </c>
      <c r="M6" s="77">
        <v>27.899860554645205</v>
      </c>
      <c r="N6" s="77">
        <v>5.8130675934942726</v>
      </c>
      <c r="O6" s="77">
        <v>5.1089938161184845E-3</v>
      </c>
      <c r="P6" s="77">
        <v>2.0101624268726885E-3</v>
      </c>
      <c r="Q6" s="77">
        <v>7.7852742838027386E-2</v>
      </c>
      <c r="R6" s="77">
        <v>4.9582172973022774E-2</v>
      </c>
      <c r="S6" s="77">
        <v>0.32791644116402818</v>
      </c>
      <c r="T6" s="77">
        <v>0.16552190620407065</v>
      </c>
      <c r="V6" s="83">
        <v>30.911907118646312</v>
      </c>
      <c r="W6" s="83">
        <v>198.87549791382691</v>
      </c>
      <c r="X6" s="83">
        <v>43.315894778800335</v>
      </c>
      <c r="Y6" s="83">
        <v>3.5921605507042167</v>
      </c>
      <c r="Z6" s="83"/>
      <c r="AA6" s="83">
        <v>29.387938428236499</v>
      </c>
      <c r="AB6" s="83">
        <v>66.174801276425654</v>
      </c>
      <c r="AC6" s="83">
        <v>15.154590024423415</v>
      </c>
      <c r="AD6" s="83">
        <v>14.413141684953573</v>
      </c>
      <c r="AE6" s="83">
        <v>1.1952729878210924</v>
      </c>
      <c r="AF6" s="83">
        <v>111.91260271690666</v>
      </c>
      <c r="AG6" s="83">
        <v>111.17115437743682</v>
      </c>
      <c r="AH6" s="83">
        <v>6.8322652211314123</v>
      </c>
      <c r="AI6" s="83">
        <v>5.6560303035285147</v>
      </c>
      <c r="AJ6" s="83">
        <v>7.0451843273489869</v>
      </c>
    </row>
    <row r="7" spans="1:36" s="77" customFormat="1" x14ac:dyDescent="0.15">
      <c r="B7" s="77">
        <v>2</v>
      </c>
      <c r="C7" s="78">
        <v>40745</v>
      </c>
      <c r="D7" s="79">
        <v>16</v>
      </c>
      <c r="E7" s="80"/>
      <c r="F7" s="80">
        <v>200</v>
      </c>
      <c r="H7" s="81">
        <v>231.25347222222226</v>
      </c>
      <c r="I7" s="82">
        <v>10.670878427377447</v>
      </c>
      <c r="J7" s="82">
        <v>0.96523896748335325</v>
      </c>
      <c r="K7" s="82">
        <v>1.6562381596752365</v>
      </c>
      <c r="L7" s="77">
        <v>0.11248450463507643</v>
      </c>
      <c r="M7" s="77">
        <v>27.612864242720224</v>
      </c>
      <c r="N7" s="77">
        <v>5.2641643929983326</v>
      </c>
      <c r="O7" s="77">
        <v>7.1064920280228781E-3</v>
      </c>
      <c r="P7" s="77">
        <v>2.055932812907924E-3</v>
      </c>
      <c r="Q7" s="77">
        <v>9.0162596790644103E-2</v>
      </c>
      <c r="R7" s="77">
        <v>5.701932624647469E-2</v>
      </c>
      <c r="S7" s="77">
        <v>0.33691002874410692</v>
      </c>
      <c r="T7" s="77">
        <v>0.21524048963809697</v>
      </c>
      <c r="V7" s="83">
        <v>24.676776879922414</v>
      </c>
      <c r="W7" s="83">
        <v>151.11859717855529</v>
      </c>
      <c r="X7" s="83">
        <v>30.108751952385557</v>
      </c>
      <c r="Y7" s="83">
        <v>3.2515540335072597</v>
      </c>
      <c r="Z7" s="83"/>
      <c r="AA7" s="83">
        <v>30.488224078221279</v>
      </c>
      <c r="AB7" s="83">
        <v>65.347601368483836</v>
      </c>
      <c r="AC7" s="83">
        <v>8.0436580623612759</v>
      </c>
      <c r="AD7" s="83">
        <v>13.019805351701985</v>
      </c>
      <c r="AE7" s="83">
        <v>1.4060563079384554</v>
      </c>
      <c r="AF7" s="83">
        <v>105.28553981700485</v>
      </c>
      <c r="AG7" s="83">
        <v>110.26168710634556</v>
      </c>
      <c r="AH7" s="83">
        <v>7.4688869603319157</v>
      </c>
      <c r="AI7" s="83">
        <v>11.055167463037053</v>
      </c>
      <c r="AJ7" s="83">
        <v>7.5166473447966089</v>
      </c>
    </row>
    <row r="8" spans="1:36" s="77" customFormat="1" x14ac:dyDescent="0.15">
      <c r="B8" s="77">
        <v>3</v>
      </c>
      <c r="C8" s="78">
        <v>40761</v>
      </c>
      <c r="D8" s="79">
        <v>16</v>
      </c>
      <c r="E8" s="80"/>
      <c r="F8" s="80">
        <v>200</v>
      </c>
      <c r="H8" s="81">
        <v>13.824999999999999</v>
      </c>
      <c r="I8" s="82">
        <v>14.328076471054148</v>
      </c>
      <c r="J8" s="82">
        <v>2.4533583863627104</v>
      </c>
      <c r="K8" s="82">
        <v>2.361190798376184</v>
      </c>
      <c r="L8" s="77">
        <v>0.12922831415385286</v>
      </c>
      <c r="M8" s="77">
        <v>19.240735232602464</v>
      </c>
      <c r="N8" s="77">
        <v>10.041133485877753</v>
      </c>
      <c r="O8" s="77">
        <v>7.4573505066739525E-3</v>
      </c>
      <c r="P8" s="77">
        <v>4.8970965848436042E-3</v>
      </c>
      <c r="Q8" s="77">
        <v>0.14792457822863148</v>
      </c>
      <c r="R8" s="77">
        <v>6.0953070927187478E-2</v>
      </c>
      <c r="S8" s="77">
        <v>0.46956679485156705</v>
      </c>
      <c r="T8" s="77">
        <v>0.1659970714684999</v>
      </c>
      <c r="V8" s="83">
        <v>1.9808565721232361</v>
      </c>
      <c r="W8" s="83">
        <v>6.237433345321528</v>
      </c>
      <c r="X8" s="83">
        <v>3.4481344930167852</v>
      </c>
      <c r="Y8" s="83">
        <v>0.22332268039712697</v>
      </c>
      <c r="Z8" s="83"/>
      <c r="AA8" s="83">
        <v>40.937361345869</v>
      </c>
      <c r="AB8" s="83">
        <v>45.117058555671086</v>
      </c>
      <c r="AC8" s="83">
        <v>20.444653219689254</v>
      </c>
      <c r="AD8" s="83">
        <v>24.941298322002066</v>
      </c>
      <c r="AE8" s="83">
        <v>1.6153539269231607</v>
      </c>
      <c r="AF8" s="83">
        <v>108.11442704815251</v>
      </c>
      <c r="AG8" s="83">
        <v>112.61107215046532</v>
      </c>
      <c r="AH8" s="83">
        <v>2.6918598673883669</v>
      </c>
      <c r="AI8" s="83">
        <v>5.8401889225392001</v>
      </c>
      <c r="AJ8" s="83">
        <v>7.079516499778701</v>
      </c>
    </row>
    <row r="9" spans="1:36" s="77" customFormat="1" x14ac:dyDescent="0.15">
      <c r="B9" s="77">
        <v>4</v>
      </c>
      <c r="C9" s="78">
        <v>40777</v>
      </c>
      <c r="D9" s="79">
        <v>16</v>
      </c>
      <c r="E9" s="80"/>
      <c r="F9" s="80">
        <v>200</v>
      </c>
      <c r="H9" s="81">
        <v>0.38593749999999982</v>
      </c>
      <c r="I9" s="77">
        <v>999</v>
      </c>
      <c r="J9" s="77">
        <v>999</v>
      </c>
      <c r="K9" s="77">
        <v>999</v>
      </c>
      <c r="L9" s="77">
        <v>999</v>
      </c>
      <c r="M9" s="77">
        <v>999</v>
      </c>
      <c r="N9" s="77">
        <v>999</v>
      </c>
      <c r="O9" s="77">
        <v>999</v>
      </c>
      <c r="P9" s="77">
        <v>999</v>
      </c>
      <c r="Q9" s="77">
        <v>999</v>
      </c>
      <c r="R9" s="77">
        <v>999</v>
      </c>
      <c r="S9" s="77">
        <v>999</v>
      </c>
      <c r="T9" s="77">
        <v>999</v>
      </c>
      <c r="V9" s="77">
        <v>999</v>
      </c>
      <c r="W9" s="77">
        <v>999</v>
      </c>
      <c r="X9" s="77">
        <v>999</v>
      </c>
      <c r="Y9" s="77">
        <v>999</v>
      </c>
      <c r="Z9" s="77">
        <v>999</v>
      </c>
      <c r="AA9" s="77">
        <v>999</v>
      </c>
      <c r="AB9" s="77">
        <v>999</v>
      </c>
      <c r="AC9" s="77">
        <v>999</v>
      </c>
      <c r="AD9" s="77">
        <v>999</v>
      </c>
      <c r="AE9" s="77">
        <v>999</v>
      </c>
      <c r="AF9" s="77">
        <v>999</v>
      </c>
      <c r="AG9" s="77">
        <v>999</v>
      </c>
      <c r="AH9" s="77">
        <v>999</v>
      </c>
      <c r="AI9" s="77">
        <v>999</v>
      </c>
      <c r="AJ9" s="77">
        <v>999</v>
      </c>
    </row>
    <row r="10" spans="1:36" s="77" customFormat="1" x14ac:dyDescent="0.15">
      <c r="B10" s="77">
        <v>5</v>
      </c>
      <c r="C10" s="78">
        <v>40793</v>
      </c>
      <c r="D10" s="79">
        <v>16</v>
      </c>
      <c r="E10" s="80"/>
      <c r="F10" s="80">
        <v>200</v>
      </c>
      <c r="H10" s="81">
        <v>18.565624999999997</v>
      </c>
      <c r="I10" s="82">
        <v>16.047620328206637</v>
      </c>
      <c r="J10" s="82">
        <v>2.2016135871178761</v>
      </c>
      <c r="K10" s="82">
        <v>2.684627875507442</v>
      </c>
      <c r="L10" s="77">
        <v>0.13681894230224553</v>
      </c>
      <c r="M10" s="77">
        <v>16.90187306841861</v>
      </c>
      <c r="N10" s="77">
        <v>10.843381627651551</v>
      </c>
      <c r="O10" s="77">
        <v>7.3044373458566268E-3</v>
      </c>
      <c r="P10" s="77">
        <v>2.6003128549625712E-3</v>
      </c>
      <c r="Q10" s="77">
        <v>0.11734111218410508</v>
      </c>
      <c r="R10" s="77">
        <v>5.0571000797099371E-2</v>
      </c>
      <c r="S10" s="77">
        <v>0.53720709520812593</v>
      </c>
      <c r="T10" s="77">
        <v>0.1385267661296706</v>
      </c>
      <c r="V10" s="83">
        <v>2.9793410115586134</v>
      </c>
      <c r="W10" s="83">
        <v>7.3225582897207966</v>
      </c>
      <c r="X10" s="83">
        <v>5.001102311075706</v>
      </c>
      <c r="Y10" s="83">
        <v>0.31751614696001584</v>
      </c>
      <c r="Z10" s="83"/>
      <c r="AA10" s="83">
        <v>45.85034379487611</v>
      </c>
      <c r="AB10" s="83">
        <v>39.441485485787837</v>
      </c>
      <c r="AC10" s="83">
        <v>18.346779892648968</v>
      </c>
      <c r="AD10" s="83">
        <v>26.93743039125107</v>
      </c>
      <c r="AE10" s="83">
        <v>1.7102367787780692</v>
      </c>
      <c r="AF10" s="83">
        <v>105.34884595209098</v>
      </c>
      <c r="AG10" s="83">
        <v>113.93949645069308</v>
      </c>
      <c r="AH10" s="83">
        <v>2.1788524696797342</v>
      </c>
      <c r="AI10" s="83">
        <v>7.289026749337296</v>
      </c>
      <c r="AJ10" s="83">
        <v>6.9738617731897934</v>
      </c>
    </row>
    <row r="11" spans="1:36" s="77" customFormat="1" x14ac:dyDescent="0.15">
      <c r="B11" s="77">
        <v>6</v>
      </c>
      <c r="C11" s="78">
        <v>40809</v>
      </c>
      <c r="D11" s="79">
        <v>16</v>
      </c>
      <c r="E11" s="80"/>
      <c r="F11" s="80">
        <v>200</v>
      </c>
      <c r="H11" s="81">
        <v>3.7093750000000005</v>
      </c>
      <c r="I11" s="77">
        <v>999</v>
      </c>
      <c r="J11" s="77">
        <v>999</v>
      </c>
      <c r="K11" s="77">
        <v>999</v>
      </c>
      <c r="L11" s="77">
        <v>9.4262487724108279E-2</v>
      </c>
      <c r="M11" s="77">
        <v>8.8482282976858109</v>
      </c>
      <c r="N11" s="77">
        <v>19.25567843527012</v>
      </c>
      <c r="O11" s="77">
        <v>5.8496060144352137E-3</v>
      </c>
      <c r="P11" s="77">
        <v>9.4996564979576569E-4</v>
      </c>
      <c r="Q11" s="77">
        <v>8.4574912518307996E-2</v>
      </c>
      <c r="R11" s="77">
        <v>1.4457845055404882E-2</v>
      </c>
      <c r="S11" s="77">
        <v>0.36772500582055301</v>
      </c>
      <c r="T11" s="77">
        <v>5.6635533184434046E-2</v>
      </c>
      <c r="V11" s="84">
        <v>0</v>
      </c>
      <c r="W11" s="84">
        <v>0.75901384874531497</v>
      </c>
      <c r="X11" s="84">
        <v>1.7812926184532325</v>
      </c>
      <c r="Y11" s="84">
        <v>4.3706864425201775E-2</v>
      </c>
      <c r="Z11" s="84"/>
      <c r="AA11" s="84">
        <v>0</v>
      </c>
      <c r="AB11" s="84">
        <v>20.462041415206468</v>
      </c>
      <c r="AC11" s="84">
        <v>0</v>
      </c>
      <c r="AD11" s="84">
        <v>48.021367978520161</v>
      </c>
      <c r="AE11" s="84">
        <v>1.1782810965513535</v>
      </c>
      <c r="AF11" s="84">
        <v>21.64032251175782</v>
      </c>
      <c r="AG11" s="84">
        <v>69.661690490277991</v>
      </c>
      <c r="AH11" s="84">
        <v>0.63408161144630981</v>
      </c>
      <c r="AI11" s="84" t="e">
        <v>#DIV/0!</v>
      </c>
      <c r="AJ11" s="84" t="e">
        <v>#DIV/0!</v>
      </c>
    </row>
    <row r="12" spans="1:36" s="77" customFormat="1" x14ac:dyDescent="0.15">
      <c r="B12" s="77">
        <v>7</v>
      </c>
      <c r="C12" s="78">
        <v>40825</v>
      </c>
      <c r="D12" s="79">
        <v>16</v>
      </c>
      <c r="E12" s="80"/>
      <c r="F12" s="80">
        <v>200</v>
      </c>
      <c r="H12" s="81">
        <v>1.2984374999999999</v>
      </c>
      <c r="I12" s="77">
        <v>999</v>
      </c>
      <c r="J12" s="77">
        <v>999</v>
      </c>
      <c r="K12" s="77">
        <v>999</v>
      </c>
      <c r="L12" s="77">
        <v>0.16696071267295917</v>
      </c>
      <c r="M12" s="77">
        <v>6.7675869082795801</v>
      </c>
      <c r="N12" s="77">
        <v>9.306433246119747</v>
      </c>
      <c r="O12" s="77">
        <v>6.3998496616701935E-3</v>
      </c>
      <c r="P12" s="77">
        <v>1.4990414265372769E-3</v>
      </c>
      <c r="Q12" s="77">
        <v>0.13954711117906657</v>
      </c>
      <c r="R12" s="77">
        <v>-5.8341805758542501E-3</v>
      </c>
      <c r="S12" s="77">
        <v>0.49176727313595381</v>
      </c>
      <c r="T12" s="77">
        <v>5.1781276082174761E-2</v>
      </c>
      <c r="V12" s="84">
        <v>0</v>
      </c>
      <c r="W12" s="84">
        <v>0.19310096385560727</v>
      </c>
      <c r="X12" s="84">
        <v>0.29938569732069897</v>
      </c>
      <c r="Y12" s="84">
        <v>2.7098506295161928E-2</v>
      </c>
      <c r="Z12" s="84"/>
      <c r="AA12" s="84">
        <v>0</v>
      </c>
      <c r="AB12" s="84">
        <v>14.871795050251345</v>
      </c>
      <c r="AC12" s="84">
        <v>0</v>
      </c>
      <c r="AD12" s="84">
        <v>23.057382224458166</v>
      </c>
      <c r="AE12" s="84">
        <v>2.0870089084119896</v>
      </c>
      <c r="AF12" s="84">
        <v>16.958803958663335</v>
      </c>
      <c r="AG12" s="84">
        <v>40.016186183121498</v>
      </c>
      <c r="AH12" s="84">
        <v>0.95980745692510683</v>
      </c>
      <c r="AI12" s="84" t="e">
        <v>#DIV/0!</v>
      </c>
      <c r="AJ12" s="84" t="e">
        <v>#DIV/0!</v>
      </c>
    </row>
    <row r="13" spans="1:36" s="77" customFormat="1" x14ac:dyDescent="0.15">
      <c r="B13" s="77">
        <v>8</v>
      </c>
      <c r="C13" s="78">
        <v>40841</v>
      </c>
      <c r="D13" s="79">
        <v>16</v>
      </c>
      <c r="E13" s="80"/>
      <c r="F13" s="80">
        <v>200</v>
      </c>
      <c r="H13" s="81">
        <v>0.39687500000000014</v>
      </c>
      <c r="I13" s="77">
        <v>999</v>
      </c>
      <c r="J13" s="77">
        <v>999</v>
      </c>
      <c r="K13" s="77">
        <v>999</v>
      </c>
      <c r="L13" s="77">
        <v>999</v>
      </c>
      <c r="M13" s="77">
        <v>999</v>
      </c>
      <c r="N13" s="77">
        <v>999</v>
      </c>
      <c r="O13" s="77">
        <v>999</v>
      </c>
      <c r="P13" s="77">
        <v>999</v>
      </c>
      <c r="Q13" s="77">
        <v>999</v>
      </c>
      <c r="R13" s="77">
        <v>999</v>
      </c>
      <c r="S13" s="77">
        <v>999</v>
      </c>
      <c r="T13" s="77">
        <v>999</v>
      </c>
      <c r="V13" s="77">
        <v>999</v>
      </c>
      <c r="W13" s="77">
        <v>999</v>
      </c>
      <c r="X13" s="77">
        <v>999</v>
      </c>
      <c r="Y13" s="77">
        <v>999</v>
      </c>
      <c r="Z13" s="77">
        <v>999</v>
      </c>
      <c r="AA13" s="77">
        <v>999</v>
      </c>
      <c r="AB13" s="77">
        <v>999</v>
      </c>
      <c r="AC13" s="77">
        <v>999</v>
      </c>
      <c r="AD13" s="77">
        <v>999</v>
      </c>
      <c r="AE13" s="77">
        <v>999</v>
      </c>
      <c r="AF13" s="77">
        <v>999</v>
      </c>
      <c r="AG13" s="77">
        <v>999</v>
      </c>
      <c r="AH13" s="77">
        <v>999</v>
      </c>
      <c r="AI13" s="77">
        <v>999</v>
      </c>
      <c r="AJ13" s="77">
        <v>999</v>
      </c>
    </row>
    <row r="14" spans="1:36" s="77" customFormat="1" x14ac:dyDescent="0.15">
      <c r="B14" s="77">
        <v>9</v>
      </c>
      <c r="C14" s="78">
        <v>40857</v>
      </c>
      <c r="D14" s="79">
        <v>16</v>
      </c>
      <c r="E14" s="80"/>
      <c r="F14" s="80">
        <v>200</v>
      </c>
      <c r="H14" s="81">
        <v>0.24062499999999987</v>
      </c>
      <c r="I14" s="77">
        <v>999</v>
      </c>
      <c r="J14" s="77">
        <v>999</v>
      </c>
      <c r="K14" s="77">
        <v>999</v>
      </c>
      <c r="L14" s="77">
        <v>999</v>
      </c>
      <c r="M14" s="77">
        <v>999</v>
      </c>
      <c r="N14" s="77">
        <v>999</v>
      </c>
      <c r="O14" s="77">
        <v>999</v>
      </c>
      <c r="P14" s="77">
        <v>999</v>
      </c>
      <c r="Q14" s="77">
        <v>999</v>
      </c>
      <c r="R14" s="77">
        <v>999</v>
      </c>
      <c r="S14" s="77">
        <v>999</v>
      </c>
      <c r="T14" s="77">
        <v>999</v>
      </c>
      <c r="V14" s="77">
        <v>999</v>
      </c>
      <c r="W14" s="77">
        <v>999</v>
      </c>
      <c r="X14" s="77">
        <v>999</v>
      </c>
      <c r="Y14" s="77">
        <v>999</v>
      </c>
      <c r="Z14" s="77">
        <v>999</v>
      </c>
      <c r="AA14" s="77">
        <v>999</v>
      </c>
      <c r="AB14" s="77">
        <v>999</v>
      </c>
      <c r="AC14" s="77">
        <v>999</v>
      </c>
      <c r="AD14" s="77">
        <v>999</v>
      </c>
      <c r="AE14" s="77">
        <v>999</v>
      </c>
      <c r="AF14" s="77">
        <v>999</v>
      </c>
      <c r="AG14" s="77">
        <v>999</v>
      </c>
      <c r="AH14" s="77">
        <v>999</v>
      </c>
      <c r="AI14" s="77">
        <v>999</v>
      </c>
      <c r="AJ14" s="77">
        <v>999</v>
      </c>
    </row>
    <row r="15" spans="1:36" s="77" customFormat="1" x14ac:dyDescent="0.15">
      <c r="B15" s="77">
        <v>10</v>
      </c>
      <c r="C15" s="78">
        <v>40873</v>
      </c>
      <c r="D15" s="79">
        <v>16</v>
      </c>
      <c r="E15" s="80"/>
      <c r="F15" s="80">
        <v>200</v>
      </c>
      <c r="H15" s="81">
        <v>0.41718749999999999</v>
      </c>
      <c r="I15" s="77">
        <v>999</v>
      </c>
      <c r="J15" s="77">
        <v>999</v>
      </c>
      <c r="K15" s="77">
        <v>999</v>
      </c>
      <c r="L15" s="77">
        <v>999</v>
      </c>
      <c r="M15" s="77">
        <v>999</v>
      </c>
      <c r="N15" s="77">
        <v>999</v>
      </c>
      <c r="O15" s="77">
        <v>999</v>
      </c>
      <c r="P15" s="77">
        <v>999</v>
      </c>
      <c r="Q15" s="77">
        <v>999</v>
      </c>
      <c r="R15" s="77">
        <v>999</v>
      </c>
      <c r="S15" s="77">
        <v>999</v>
      </c>
      <c r="T15" s="77">
        <v>999</v>
      </c>
      <c r="V15" s="77">
        <v>999</v>
      </c>
      <c r="W15" s="77">
        <v>999</v>
      </c>
      <c r="X15" s="77">
        <v>999</v>
      </c>
      <c r="Y15" s="77">
        <v>999</v>
      </c>
      <c r="Z15" s="77">
        <v>999</v>
      </c>
      <c r="AA15" s="77">
        <v>999</v>
      </c>
      <c r="AB15" s="77">
        <v>999</v>
      </c>
      <c r="AC15" s="77">
        <v>999</v>
      </c>
      <c r="AD15" s="77">
        <v>999</v>
      </c>
      <c r="AE15" s="77">
        <v>999</v>
      </c>
      <c r="AF15" s="77">
        <v>999</v>
      </c>
      <c r="AG15" s="77">
        <v>999</v>
      </c>
      <c r="AH15" s="77">
        <v>999</v>
      </c>
      <c r="AI15" s="77">
        <v>999</v>
      </c>
      <c r="AJ15" s="77">
        <v>999</v>
      </c>
    </row>
    <row r="16" spans="1:36" s="77" customFormat="1" x14ac:dyDescent="0.15">
      <c r="B16" s="77">
        <v>11</v>
      </c>
      <c r="C16" s="78">
        <v>40889</v>
      </c>
      <c r="D16" s="79">
        <v>16</v>
      </c>
      <c r="E16" s="80"/>
      <c r="F16" s="80">
        <v>200</v>
      </c>
      <c r="H16" s="81">
        <v>1.0046875000000002</v>
      </c>
      <c r="I16" s="77">
        <v>999</v>
      </c>
      <c r="J16" s="77">
        <v>999</v>
      </c>
      <c r="K16" s="77">
        <v>999</v>
      </c>
      <c r="L16" s="77">
        <v>999</v>
      </c>
      <c r="M16" s="77">
        <v>999</v>
      </c>
      <c r="N16" s="77">
        <v>999</v>
      </c>
      <c r="O16" s="77">
        <v>999</v>
      </c>
      <c r="P16" s="77">
        <v>999</v>
      </c>
      <c r="Q16" s="77">
        <v>999</v>
      </c>
      <c r="R16" s="77">
        <v>999</v>
      </c>
      <c r="S16" s="77">
        <v>999</v>
      </c>
      <c r="T16" s="77">
        <v>999</v>
      </c>
      <c r="V16" s="77">
        <v>999</v>
      </c>
      <c r="W16" s="77">
        <v>999</v>
      </c>
      <c r="X16" s="77">
        <v>999</v>
      </c>
      <c r="Y16" s="77">
        <v>999</v>
      </c>
      <c r="Z16" s="77">
        <v>999</v>
      </c>
      <c r="AA16" s="77">
        <v>999</v>
      </c>
      <c r="AB16" s="77">
        <v>999</v>
      </c>
      <c r="AC16" s="77">
        <v>999</v>
      </c>
      <c r="AD16" s="77">
        <v>999</v>
      </c>
      <c r="AE16" s="77">
        <v>999</v>
      </c>
      <c r="AF16" s="77">
        <v>999</v>
      </c>
      <c r="AG16" s="77">
        <v>999</v>
      </c>
      <c r="AH16" s="77">
        <v>999</v>
      </c>
      <c r="AI16" s="77">
        <v>999</v>
      </c>
      <c r="AJ16" s="77">
        <v>999</v>
      </c>
    </row>
    <row r="17" spans="1:36" s="77" customFormat="1" x14ac:dyDescent="0.15">
      <c r="B17" s="77">
        <v>12</v>
      </c>
      <c r="C17" s="78">
        <v>40905</v>
      </c>
      <c r="D17" s="79">
        <v>16</v>
      </c>
      <c r="E17" s="80"/>
      <c r="F17" s="80">
        <v>200</v>
      </c>
      <c r="H17" s="81">
        <v>0.31875000000000014</v>
      </c>
      <c r="I17" s="77">
        <v>999</v>
      </c>
      <c r="J17" s="77">
        <v>999</v>
      </c>
      <c r="K17" s="77">
        <v>999</v>
      </c>
      <c r="L17" s="77">
        <v>999</v>
      </c>
      <c r="M17" s="77">
        <v>999</v>
      </c>
      <c r="N17" s="77">
        <v>999</v>
      </c>
      <c r="O17" s="77">
        <v>999</v>
      </c>
      <c r="P17" s="77">
        <v>999</v>
      </c>
      <c r="Q17" s="77">
        <v>999</v>
      </c>
      <c r="R17" s="77">
        <v>999</v>
      </c>
      <c r="S17" s="77">
        <v>999</v>
      </c>
      <c r="T17" s="77">
        <v>999</v>
      </c>
      <c r="V17" s="77">
        <v>999</v>
      </c>
      <c r="W17" s="77">
        <v>999</v>
      </c>
      <c r="X17" s="77">
        <v>999</v>
      </c>
      <c r="Y17" s="77">
        <v>999</v>
      </c>
      <c r="Z17" s="77">
        <v>999</v>
      </c>
      <c r="AA17" s="77">
        <v>999</v>
      </c>
      <c r="AB17" s="77">
        <v>999</v>
      </c>
      <c r="AC17" s="77">
        <v>999</v>
      </c>
      <c r="AD17" s="77">
        <v>999</v>
      </c>
      <c r="AE17" s="77">
        <v>999</v>
      </c>
      <c r="AF17" s="77">
        <v>999</v>
      </c>
      <c r="AG17" s="77">
        <v>999</v>
      </c>
      <c r="AH17" s="77">
        <v>999</v>
      </c>
      <c r="AI17" s="77">
        <v>999</v>
      </c>
      <c r="AJ17" s="77">
        <v>999</v>
      </c>
    </row>
    <row r="18" spans="1:36" s="77" customFormat="1" x14ac:dyDescent="0.15">
      <c r="B18" s="77">
        <v>13</v>
      </c>
      <c r="C18" s="78">
        <v>40921</v>
      </c>
      <c r="D18" s="79">
        <v>16</v>
      </c>
      <c r="E18" s="80"/>
      <c r="F18" s="80">
        <v>200</v>
      </c>
      <c r="H18" s="81">
        <v>0.18125000000000002</v>
      </c>
      <c r="I18" s="77">
        <v>999</v>
      </c>
      <c r="J18" s="77">
        <v>999</v>
      </c>
      <c r="K18" s="77">
        <v>999</v>
      </c>
      <c r="L18" s="77">
        <v>999</v>
      </c>
      <c r="M18" s="77">
        <v>999</v>
      </c>
      <c r="N18" s="77">
        <v>999</v>
      </c>
      <c r="O18" s="77">
        <v>999</v>
      </c>
      <c r="P18" s="77">
        <v>999</v>
      </c>
      <c r="Q18" s="77">
        <v>999</v>
      </c>
      <c r="R18" s="77">
        <v>999</v>
      </c>
      <c r="S18" s="77">
        <v>999</v>
      </c>
      <c r="T18" s="77">
        <v>999</v>
      </c>
      <c r="V18" s="77">
        <v>999</v>
      </c>
      <c r="W18" s="77">
        <v>999</v>
      </c>
      <c r="X18" s="77">
        <v>999</v>
      </c>
      <c r="Y18" s="77">
        <v>999</v>
      </c>
      <c r="Z18" s="77">
        <v>999</v>
      </c>
      <c r="AA18" s="77">
        <v>999</v>
      </c>
      <c r="AB18" s="77">
        <v>999</v>
      </c>
      <c r="AC18" s="77">
        <v>999</v>
      </c>
      <c r="AD18" s="77">
        <v>999</v>
      </c>
      <c r="AE18" s="77">
        <v>999</v>
      </c>
      <c r="AF18" s="77">
        <v>999</v>
      </c>
      <c r="AG18" s="77">
        <v>999</v>
      </c>
      <c r="AH18" s="77">
        <v>999</v>
      </c>
      <c r="AI18" s="77">
        <v>999</v>
      </c>
      <c r="AJ18" s="77">
        <v>999</v>
      </c>
    </row>
    <row r="19" spans="1:36" s="77" customFormat="1" x14ac:dyDescent="0.15">
      <c r="B19" s="77">
        <v>14</v>
      </c>
      <c r="C19" s="78">
        <v>40937</v>
      </c>
      <c r="D19" s="79">
        <v>16</v>
      </c>
      <c r="E19" s="80"/>
      <c r="F19" s="80">
        <v>200</v>
      </c>
      <c r="H19" s="81">
        <v>0.22500000000000028</v>
      </c>
      <c r="I19" s="77">
        <v>999</v>
      </c>
      <c r="J19" s="77">
        <v>999</v>
      </c>
      <c r="K19" s="77">
        <v>999</v>
      </c>
      <c r="L19" s="77">
        <v>999</v>
      </c>
      <c r="M19" s="77">
        <v>999</v>
      </c>
      <c r="N19" s="77">
        <v>999</v>
      </c>
      <c r="O19" s="77">
        <v>999</v>
      </c>
      <c r="P19" s="77">
        <v>999</v>
      </c>
      <c r="Q19" s="77">
        <v>999</v>
      </c>
      <c r="R19" s="77">
        <v>999</v>
      </c>
      <c r="S19" s="77">
        <v>999</v>
      </c>
      <c r="T19" s="77">
        <v>999</v>
      </c>
      <c r="V19" s="77">
        <v>999</v>
      </c>
      <c r="W19" s="77">
        <v>999</v>
      </c>
      <c r="X19" s="77">
        <v>999</v>
      </c>
      <c r="Y19" s="77">
        <v>999</v>
      </c>
      <c r="Z19" s="77">
        <v>999</v>
      </c>
      <c r="AA19" s="77">
        <v>999</v>
      </c>
      <c r="AB19" s="77">
        <v>999</v>
      </c>
      <c r="AC19" s="77">
        <v>999</v>
      </c>
      <c r="AD19" s="77">
        <v>999</v>
      </c>
      <c r="AE19" s="77">
        <v>999</v>
      </c>
      <c r="AF19" s="77">
        <v>999</v>
      </c>
      <c r="AG19" s="77">
        <v>999</v>
      </c>
      <c r="AH19" s="77">
        <v>999</v>
      </c>
      <c r="AI19" s="77">
        <v>999</v>
      </c>
      <c r="AJ19" s="77">
        <v>999</v>
      </c>
    </row>
    <row r="20" spans="1:36" s="77" customFormat="1" x14ac:dyDescent="0.15">
      <c r="B20" s="77">
        <v>15</v>
      </c>
      <c r="C20" s="78">
        <v>40953</v>
      </c>
      <c r="D20" s="79">
        <v>16</v>
      </c>
      <c r="E20" s="80"/>
      <c r="F20" s="80">
        <v>200</v>
      </c>
      <c r="H20" s="81">
        <v>0.11875000000000024</v>
      </c>
      <c r="I20" s="77">
        <v>999</v>
      </c>
      <c r="J20" s="77">
        <v>999</v>
      </c>
      <c r="K20" s="77">
        <v>999</v>
      </c>
      <c r="L20" s="77">
        <v>999</v>
      </c>
      <c r="M20" s="77">
        <v>999</v>
      </c>
      <c r="N20" s="77">
        <v>999</v>
      </c>
      <c r="O20" s="77">
        <v>999</v>
      </c>
      <c r="P20" s="77">
        <v>999</v>
      </c>
      <c r="Q20" s="77">
        <v>999</v>
      </c>
      <c r="R20" s="77">
        <v>999</v>
      </c>
      <c r="S20" s="77">
        <v>999</v>
      </c>
      <c r="T20" s="77">
        <v>999</v>
      </c>
      <c r="V20" s="77">
        <v>999</v>
      </c>
      <c r="W20" s="77">
        <v>999</v>
      </c>
      <c r="X20" s="77">
        <v>999</v>
      </c>
      <c r="Y20" s="77">
        <v>999</v>
      </c>
      <c r="Z20" s="77">
        <v>999</v>
      </c>
      <c r="AA20" s="77">
        <v>999</v>
      </c>
      <c r="AB20" s="77">
        <v>999</v>
      </c>
      <c r="AC20" s="77">
        <v>999</v>
      </c>
      <c r="AD20" s="77">
        <v>999</v>
      </c>
      <c r="AE20" s="77">
        <v>999</v>
      </c>
      <c r="AF20" s="77">
        <v>999</v>
      </c>
      <c r="AG20" s="77">
        <v>999</v>
      </c>
      <c r="AH20" s="77">
        <v>999</v>
      </c>
      <c r="AI20" s="77">
        <v>999</v>
      </c>
      <c r="AJ20" s="77">
        <v>999</v>
      </c>
    </row>
    <row r="21" spans="1:36" s="77" customFormat="1" x14ac:dyDescent="0.15">
      <c r="B21" s="77">
        <v>16</v>
      </c>
      <c r="C21" s="78">
        <v>40969</v>
      </c>
      <c r="D21" s="79">
        <v>16</v>
      </c>
      <c r="E21" s="80"/>
      <c r="F21" s="80">
        <v>200</v>
      </c>
      <c r="H21" s="81">
        <v>0.26874999999999982</v>
      </c>
      <c r="I21" s="77">
        <v>999</v>
      </c>
      <c r="J21" s="77">
        <v>999</v>
      </c>
      <c r="K21" s="77">
        <v>999</v>
      </c>
      <c r="L21" s="77">
        <v>999</v>
      </c>
      <c r="M21" s="77">
        <v>999</v>
      </c>
      <c r="N21" s="77">
        <v>999</v>
      </c>
      <c r="O21" s="77">
        <v>999</v>
      </c>
      <c r="P21" s="77">
        <v>999</v>
      </c>
      <c r="Q21" s="77">
        <v>999</v>
      </c>
      <c r="R21" s="77">
        <v>999</v>
      </c>
      <c r="S21" s="77">
        <v>999</v>
      </c>
      <c r="T21" s="77">
        <v>999</v>
      </c>
      <c r="V21" s="77">
        <v>999</v>
      </c>
      <c r="W21" s="77">
        <v>999</v>
      </c>
      <c r="X21" s="77">
        <v>999</v>
      </c>
      <c r="Y21" s="77">
        <v>999</v>
      </c>
      <c r="Z21" s="77">
        <v>999</v>
      </c>
      <c r="AA21" s="77">
        <v>999</v>
      </c>
      <c r="AB21" s="77">
        <v>999</v>
      </c>
      <c r="AC21" s="77">
        <v>999</v>
      </c>
      <c r="AD21" s="77">
        <v>999</v>
      </c>
      <c r="AE21" s="77">
        <v>999</v>
      </c>
      <c r="AF21" s="77">
        <v>999</v>
      </c>
      <c r="AG21" s="77">
        <v>999</v>
      </c>
      <c r="AH21" s="77">
        <v>999</v>
      </c>
      <c r="AI21" s="77">
        <v>999</v>
      </c>
      <c r="AJ21" s="77">
        <v>999</v>
      </c>
    </row>
    <row r="22" spans="1:36" s="77" customFormat="1" x14ac:dyDescent="0.15">
      <c r="B22" s="77">
        <v>17</v>
      </c>
      <c r="C22" s="78">
        <v>40985</v>
      </c>
      <c r="D22" s="79">
        <v>16</v>
      </c>
      <c r="E22" s="80"/>
      <c r="F22" s="80">
        <v>200</v>
      </c>
      <c r="H22" s="81">
        <v>0.21718750000000009</v>
      </c>
      <c r="I22" s="77">
        <v>999</v>
      </c>
      <c r="J22" s="77">
        <v>999</v>
      </c>
      <c r="K22" s="77">
        <v>999</v>
      </c>
      <c r="L22" s="77">
        <v>999</v>
      </c>
      <c r="M22" s="77">
        <v>999</v>
      </c>
      <c r="N22" s="77">
        <v>999</v>
      </c>
      <c r="O22" s="77">
        <v>999</v>
      </c>
      <c r="P22" s="77">
        <v>999</v>
      </c>
      <c r="Q22" s="77">
        <v>999</v>
      </c>
      <c r="R22" s="77">
        <v>999</v>
      </c>
      <c r="S22" s="77">
        <v>999</v>
      </c>
      <c r="T22" s="77">
        <v>999</v>
      </c>
      <c r="V22" s="77">
        <v>999</v>
      </c>
      <c r="W22" s="77">
        <v>999</v>
      </c>
      <c r="X22" s="77">
        <v>999</v>
      </c>
      <c r="Y22" s="77">
        <v>999</v>
      </c>
      <c r="Z22" s="77">
        <v>999</v>
      </c>
      <c r="AA22" s="77">
        <v>999</v>
      </c>
      <c r="AB22" s="77">
        <v>999</v>
      </c>
      <c r="AC22" s="77">
        <v>999</v>
      </c>
      <c r="AD22" s="77">
        <v>999</v>
      </c>
      <c r="AE22" s="77">
        <v>999</v>
      </c>
      <c r="AF22" s="77">
        <v>999</v>
      </c>
      <c r="AG22" s="77">
        <v>999</v>
      </c>
      <c r="AH22" s="77">
        <v>999</v>
      </c>
      <c r="AI22" s="77">
        <v>999</v>
      </c>
      <c r="AJ22" s="77">
        <v>999</v>
      </c>
    </row>
    <row r="23" spans="1:36" s="77" customFormat="1" x14ac:dyDescent="0.15">
      <c r="B23" s="77">
        <v>18</v>
      </c>
      <c r="C23" s="78">
        <v>41001</v>
      </c>
      <c r="D23" s="79">
        <v>16</v>
      </c>
      <c r="E23" s="80"/>
      <c r="F23" s="80">
        <v>200</v>
      </c>
      <c r="H23" s="81">
        <v>9.8437499999999845E-2</v>
      </c>
      <c r="I23" s="77">
        <v>999</v>
      </c>
      <c r="J23" s="77">
        <v>999</v>
      </c>
      <c r="K23" s="77">
        <v>999</v>
      </c>
      <c r="L23" s="77">
        <v>999</v>
      </c>
      <c r="M23" s="77">
        <v>999</v>
      </c>
      <c r="N23" s="77">
        <v>999</v>
      </c>
      <c r="O23" s="77">
        <v>999</v>
      </c>
      <c r="P23" s="77">
        <v>999</v>
      </c>
      <c r="Q23" s="77">
        <v>999</v>
      </c>
      <c r="R23" s="77">
        <v>999</v>
      </c>
      <c r="S23" s="77">
        <v>999</v>
      </c>
      <c r="T23" s="77">
        <v>999</v>
      </c>
      <c r="V23" s="77">
        <v>999</v>
      </c>
      <c r="W23" s="77">
        <v>999</v>
      </c>
      <c r="X23" s="77">
        <v>999</v>
      </c>
      <c r="Y23" s="77">
        <v>999</v>
      </c>
      <c r="Z23" s="77">
        <v>999</v>
      </c>
      <c r="AA23" s="77">
        <v>999</v>
      </c>
      <c r="AB23" s="77">
        <v>999</v>
      </c>
      <c r="AC23" s="77">
        <v>999</v>
      </c>
      <c r="AD23" s="77">
        <v>999</v>
      </c>
      <c r="AE23" s="77">
        <v>999</v>
      </c>
      <c r="AF23" s="77">
        <v>999</v>
      </c>
      <c r="AG23" s="77">
        <v>999</v>
      </c>
      <c r="AH23" s="77">
        <v>999</v>
      </c>
      <c r="AI23" s="77">
        <v>999</v>
      </c>
      <c r="AJ23" s="77">
        <v>999</v>
      </c>
    </row>
    <row r="24" spans="1:36" s="77" customFormat="1" x14ac:dyDescent="0.15">
      <c r="B24" s="77">
        <v>19</v>
      </c>
      <c r="C24" s="78">
        <v>41017</v>
      </c>
      <c r="D24" s="79">
        <v>16</v>
      </c>
      <c r="E24" s="80"/>
      <c r="F24" s="80">
        <v>200</v>
      </c>
      <c r="H24" s="81">
        <v>0.15937499999999993</v>
      </c>
      <c r="I24" s="77">
        <v>999</v>
      </c>
      <c r="J24" s="77">
        <v>999</v>
      </c>
      <c r="K24" s="77">
        <v>999</v>
      </c>
      <c r="L24" s="77">
        <v>999</v>
      </c>
      <c r="M24" s="77">
        <v>999</v>
      </c>
      <c r="N24" s="77">
        <v>999</v>
      </c>
      <c r="O24" s="77">
        <v>999</v>
      </c>
      <c r="P24" s="77">
        <v>999</v>
      </c>
      <c r="Q24" s="77">
        <v>999</v>
      </c>
      <c r="R24" s="77">
        <v>999</v>
      </c>
      <c r="S24" s="77">
        <v>999</v>
      </c>
      <c r="T24" s="77">
        <v>999</v>
      </c>
      <c r="V24" s="77">
        <v>999</v>
      </c>
      <c r="W24" s="77">
        <v>999</v>
      </c>
      <c r="X24" s="77">
        <v>999</v>
      </c>
      <c r="Y24" s="77">
        <v>999</v>
      </c>
      <c r="Z24" s="77">
        <v>999</v>
      </c>
      <c r="AA24" s="77">
        <v>999</v>
      </c>
      <c r="AB24" s="77">
        <v>999</v>
      </c>
      <c r="AC24" s="77">
        <v>999</v>
      </c>
      <c r="AD24" s="77">
        <v>999</v>
      </c>
      <c r="AE24" s="77">
        <v>999</v>
      </c>
      <c r="AF24" s="77">
        <v>999</v>
      </c>
      <c r="AG24" s="77">
        <v>999</v>
      </c>
      <c r="AH24" s="77">
        <v>999</v>
      </c>
      <c r="AI24" s="77">
        <v>999</v>
      </c>
      <c r="AJ24" s="77">
        <v>999</v>
      </c>
    </row>
    <row r="25" spans="1:36" s="77" customFormat="1" x14ac:dyDescent="0.15">
      <c r="B25" s="77">
        <v>20</v>
      </c>
      <c r="C25" s="78">
        <v>41033</v>
      </c>
      <c r="D25" s="79">
        <v>16</v>
      </c>
      <c r="E25" s="80"/>
      <c r="F25" s="80">
        <v>200</v>
      </c>
      <c r="H25" s="81">
        <v>0.66562500000000024</v>
      </c>
      <c r="I25" s="77">
        <v>999</v>
      </c>
      <c r="J25" s="77">
        <v>999</v>
      </c>
      <c r="K25" s="77">
        <v>999</v>
      </c>
      <c r="L25" s="77">
        <v>999</v>
      </c>
      <c r="M25" s="77">
        <v>999</v>
      </c>
      <c r="N25" s="77">
        <v>999</v>
      </c>
      <c r="O25" s="77">
        <v>999</v>
      </c>
      <c r="P25" s="77">
        <v>999</v>
      </c>
      <c r="Q25" s="77">
        <v>999</v>
      </c>
      <c r="R25" s="77">
        <v>999</v>
      </c>
      <c r="S25" s="77">
        <v>999</v>
      </c>
      <c r="T25" s="77">
        <v>999</v>
      </c>
      <c r="V25" s="77">
        <v>999</v>
      </c>
      <c r="W25" s="77">
        <v>999</v>
      </c>
      <c r="X25" s="77">
        <v>999</v>
      </c>
      <c r="Y25" s="77">
        <v>999</v>
      </c>
      <c r="Z25" s="77">
        <v>999</v>
      </c>
      <c r="AA25" s="77">
        <v>999</v>
      </c>
      <c r="AB25" s="77">
        <v>999</v>
      </c>
      <c r="AC25" s="77">
        <v>999</v>
      </c>
      <c r="AD25" s="77">
        <v>999</v>
      </c>
      <c r="AE25" s="77">
        <v>999</v>
      </c>
      <c r="AF25" s="77">
        <v>999</v>
      </c>
      <c r="AG25" s="77">
        <v>999</v>
      </c>
      <c r="AH25" s="77">
        <v>999</v>
      </c>
      <c r="AI25" s="77">
        <v>999</v>
      </c>
      <c r="AJ25" s="77">
        <v>999</v>
      </c>
    </row>
    <row r="26" spans="1:36" s="77" customFormat="1" x14ac:dyDescent="0.15">
      <c r="B26" s="77">
        <v>21</v>
      </c>
      <c r="C26" s="78">
        <v>41049</v>
      </c>
      <c r="D26" s="79">
        <v>16</v>
      </c>
      <c r="E26" s="80"/>
      <c r="F26" s="80">
        <v>200</v>
      </c>
      <c r="H26" s="81">
        <v>3.0343749999999998</v>
      </c>
      <c r="I26" s="77">
        <v>999</v>
      </c>
      <c r="J26" s="77">
        <v>999</v>
      </c>
      <c r="K26" s="77">
        <v>999</v>
      </c>
      <c r="L26" s="77">
        <v>6.078284709014007E-2</v>
      </c>
      <c r="M26" s="77">
        <v>5.109261584604897</v>
      </c>
      <c r="N26" s="77">
        <v>28.928822982556152</v>
      </c>
      <c r="O26" s="77">
        <v>1.8802338781874735E-3</v>
      </c>
      <c r="P26" s="77">
        <v>2.6587475727729467E-4</v>
      </c>
      <c r="Q26" s="77">
        <v>4.5652422918985421E-2</v>
      </c>
      <c r="R26" s="77">
        <v>-3.2027564945595918E-3</v>
      </c>
      <c r="S26" s="77">
        <v>0.29635771148893375</v>
      </c>
      <c r="T26" s="77">
        <v>3.6031783912293489E-2</v>
      </c>
      <c r="V26" s="84">
        <v>0</v>
      </c>
      <c r="W26" s="84">
        <v>0</v>
      </c>
      <c r="X26" s="84">
        <v>0</v>
      </c>
      <c r="Y26" s="84">
        <v>0</v>
      </c>
      <c r="Z26" s="84"/>
      <c r="AA26" s="84">
        <v>0</v>
      </c>
      <c r="AB26" s="84">
        <v>11.763322194135883</v>
      </c>
      <c r="AC26" s="84">
        <v>0</v>
      </c>
      <c r="AD26" s="84">
        <v>72.24607889752771</v>
      </c>
      <c r="AE26" s="84">
        <v>0.75978558862675083</v>
      </c>
      <c r="AF26" s="84">
        <v>12.523107782762633</v>
      </c>
      <c r="AG26" s="84">
        <v>84.769186680290346</v>
      </c>
      <c r="AH26" s="84" t="e">
        <v>#DIV/0!</v>
      </c>
      <c r="AI26" s="84" t="e">
        <v>#DIV/0!</v>
      </c>
      <c r="AJ26" s="84" t="e">
        <v>#DIV/0!</v>
      </c>
    </row>
    <row r="27" spans="1:36" s="77" customFormat="1" x14ac:dyDescent="0.15">
      <c r="B27" s="85">
        <v>22</v>
      </c>
      <c r="C27" s="86">
        <v>41065</v>
      </c>
      <c r="D27" s="79">
        <v>16</v>
      </c>
      <c r="E27" s="80"/>
      <c r="F27" s="80">
        <v>200</v>
      </c>
      <c r="H27" s="81">
        <v>249.35468750000001</v>
      </c>
      <c r="I27" s="82">
        <v>5.5846102147704091</v>
      </c>
      <c r="J27" s="82">
        <v>8.4617455238130663</v>
      </c>
      <c r="K27" s="82">
        <v>0.87718538565629223</v>
      </c>
      <c r="L27" s="87">
        <v>5.5704137441259981E-2</v>
      </c>
      <c r="M27" s="87">
        <v>7.3215452965464918</v>
      </c>
      <c r="N27" s="87">
        <v>30.500909188008951</v>
      </c>
      <c r="O27" s="87">
        <v>2.6788626165315617E-3</v>
      </c>
      <c r="P27" s="88">
        <v>1.1476018418371653E-3</v>
      </c>
      <c r="Q27" s="87">
        <v>4.7580060534845148E-2</v>
      </c>
      <c r="R27" s="89">
        <v>4.3125124393002659E-2</v>
      </c>
      <c r="S27" s="88">
        <v>0.19626487310326352</v>
      </c>
      <c r="T27" s="87">
        <v>6.0878966815939614E-2</v>
      </c>
      <c r="V27" s="83">
        <v>13.925487349133833</v>
      </c>
      <c r="W27" s="83">
        <v>42.675780941177919</v>
      </c>
      <c r="X27" s="83">
        <v>189.96499087874474</v>
      </c>
      <c r="Y27" s="83">
        <v>1.7362609730153038</v>
      </c>
      <c r="Z27" s="83"/>
      <c r="AA27" s="83">
        <v>15.956029185058313</v>
      </c>
      <c r="AB27" s="83">
        <v>17.11448915159372</v>
      </c>
      <c r="AC27" s="83">
        <v>70.514546031775552</v>
      </c>
      <c r="AD27" s="83">
        <v>76.182642798220797</v>
      </c>
      <c r="AE27" s="83">
        <v>0.69630171801574969</v>
      </c>
      <c r="AF27" s="83">
        <v>104.28136608644333</v>
      </c>
      <c r="AG27" s="83">
        <v>109.94946285288857</v>
      </c>
      <c r="AH27" s="83">
        <v>0.33430173689792253</v>
      </c>
      <c r="AI27" s="83">
        <v>0.65998323857107077</v>
      </c>
      <c r="AJ27" s="83">
        <v>7.4275959112384626</v>
      </c>
    </row>
    <row r="28" spans="1:36" x14ac:dyDescent="0.15">
      <c r="A28" s="74" t="s">
        <v>175</v>
      </c>
      <c r="B28" s="75"/>
      <c r="C28" s="75"/>
      <c r="D28" s="76"/>
      <c r="E28" s="76"/>
      <c r="F28" s="75" t="s">
        <v>176</v>
      </c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</row>
    <row r="29" spans="1:36" x14ac:dyDescent="0.15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</row>
    <row r="30" spans="1:36" ht="12.6" thickBot="1" x14ac:dyDescent="0.2">
      <c r="A30" s="65"/>
      <c r="B30" s="65"/>
      <c r="C30" s="65"/>
      <c r="D30" s="66"/>
      <c r="E30" s="66"/>
      <c r="F30" s="66"/>
      <c r="G30" s="65"/>
      <c r="H30" s="67" t="s">
        <v>116</v>
      </c>
      <c r="I30" s="65" t="s">
        <v>117</v>
      </c>
      <c r="J30" s="65" t="s">
        <v>118</v>
      </c>
      <c r="K30" s="65" t="s">
        <v>119</v>
      </c>
      <c r="L30" s="65" t="s">
        <v>120</v>
      </c>
      <c r="M30" s="65" t="s">
        <v>121</v>
      </c>
      <c r="N30" s="65" t="s">
        <v>122</v>
      </c>
      <c r="O30" s="65" t="s">
        <v>123</v>
      </c>
      <c r="P30" s="65" t="s">
        <v>124</v>
      </c>
      <c r="Q30" s="65" t="s">
        <v>125</v>
      </c>
      <c r="R30" s="65" t="s">
        <v>126</v>
      </c>
      <c r="S30" s="65" t="s">
        <v>127</v>
      </c>
      <c r="T30" s="65" t="s">
        <v>128</v>
      </c>
      <c r="U30" s="65"/>
      <c r="V30" s="65" t="s">
        <v>129</v>
      </c>
      <c r="W30" s="65" t="s">
        <v>130</v>
      </c>
      <c r="X30" s="65" t="s">
        <v>131</v>
      </c>
      <c r="Y30" s="65" t="s">
        <v>132</v>
      </c>
      <c r="Z30" s="65"/>
      <c r="AA30" s="65" t="s">
        <v>133</v>
      </c>
      <c r="AB30" s="65" t="s">
        <v>134</v>
      </c>
      <c r="AC30" s="65" t="s">
        <v>135</v>
      </c>
      <c r="AD30" s="65" t="s">
        <v>136</v>
      </c>
      <c r="AE30" s="65" t="s">
        <v>137</v>
      </c>
      <c r="AF30" s="65" t="s">
        <v>138</v>
      </c>
      <c r="AG30" s="65" t="s">
        <v>139</v>
      </c>
      <c r="AH30" s="65" t="s">
        <v>140</v>
      </c>
      <c r="AI30" s="65" t="s">
        <v>141</v>
      </c>
      <c r="AJ30" s="65" t="s">
        <v>142</v>
      </c>
    </row>
    <row r="31" spans="1:36" x14ac:dyDescent="0.15">
      <c r="A31" s="69"/>
      <c r="B31" s="69"/>
      <c r="C31" s="69"/>
      <c r="D31" s="70"/>
      <c r="E31" s="70"/>
      <c r="F31" s="70"/>
      <c r="G31" s="69"/>
      <c r="H31" s="70" t="s">
        <v>143</v>
      </c>
      <c r="I31" s="69" t="s">
        <v>144</v>
      </c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 t="s">
        <v>145</v>
      </c>
      <c r="W31" s="69"/>
      <c r="X31" s="69" t="s">
        <v>146</v>
      </c>
      <c r="Y31" s="69"/>
      <c r="Z31" s="69"/>
      <c r="AA31" s="69" t="s">
        <v>147</v>
      </c>
      <c r="AB31" s="69"/>
      <c r="AC31" s="69" t="s">
        <v>148</v>
      </c>
      <c r="AD31" s="69" t="s">
        <v>146</v>
      </c>
      <c r="AE31" s="69"/>
      <c r="AF31" s="69"/>
      <c r="AG31" s="69"/>
      <c r="AH31" s="69"/>
      <c r="AI31" s="69"/>
      <c r="AJ31" s="69"/>
    </row>
    <row r="32" spans="1:36" x14ac:dyDescent="0.15">
      <c r="A32" s="69" t="s">
        <v>149</v>
      </c>
      <c r="B32" s="69"/>
      <c r="C32" s="70" t="s">
        <v>7</v>
      </c>
      <c r="D32" s="70" t="s">
        <v>150</v>
      </c>
      <c r="E32" s="70"/>
      <c r="F32" s="70" t="s">
        <v>151</v>
      </c>
      <c r="G32" s="69"/>
      <c r="H32" s="70" t="s">
        <v>9</v>
      </c>
      <c r="I32" s="70" t="s">
        <v>152</v>
      </c>
      <c r="J32" s="70" t="s">
        <v>153</v>
      </c>
      <c r="K32" s="70" t="s">
        <v>129</v>
      </c>
      <c r="L32" s="70" t="s">
        <v>13</v>
      </c>
      <c r="M32" s="70" t="s">
        <v>14</v>
      </c>
      <c r="N32" s="70" t="s">
        <v>15</v>
      </c>
      <c r="O32" s="70" t="s">
        <v>16</v>
      </c>
      <c r="P32" s="70" t="s">
        <v>17</v>
      </c>
      <c r="Q32" s="70" t="s">
        <v>18</v>
      </c>
      <c r="R32" s="70" t="s">
        <v>19</v>
      </c>
      <c r="S32" s="70" t="s">
        <v>154</v>
      </c>
      <c r="T32" s="70" t="s">
        <v>155</v>
      </c>
      <c r="U32" s="70"/>
      <c r="V32" s="69" t="s">
        <v>156</v>
      </c>
      <c r="W32" s="69" t="s">
        <v>157</v>
      </c>
      <c r="X32" s="69" t="s">
        <v>158</v>
      </c>
      <c r="Y32" s="69" t="s">
        <v>159</v>
      </c>
      <c r="Z32" s="69"/>
      <c r="AA32" s="69" t="s">
        <v>160</v>
      </c>
      <c r="AB32" s="69" t="s">
        <v>161</v>
      </c>
      <c r="AC32" s="69" t="s">
        <v>162</v>
      </c>
      <c r="AD32" s="69" t="s">
        <v>163</v>
      </c>
      <c r="AE32" s="69" t="s">
        <v>164</v>
      </c>
      <c r="AF32" s="69" t="s">
        <v>165</v>
      </c>
      <c r="AG32" s="69" t="s">
        <v>166</v>
      </c>
      <c r="AH32" s="69" t="s">
        <v>167</v>
      </c>
      <c r="AI32" s="69" t="s">
        <v>168</v>
      </c>
      <c r="AJ32" s="69" t="s">
        <v>169</v>
      </c>
    </row>
    <row r="33" spans="1:36" s="77" customFormat="1" x14ac:dyDescent="0.15">
      <c r="A33" s="72"/>
      <c r="B33" s="72"/>
      <c r="C33" s="72"/>
      <c r="D33" s="73" t="s">
        <v>170</v>
      </c>
      <c r="E33" s="73"/>
      <c r="F33" s="73" t="s">
        <v>171</v>
      </c>
      <c r="G33" s="72"/>
      <c r="H33" s="72" t="s">
        <v>172</v>
      </c>
      <c r="I33" s="73" t="s">
        <v>40</v>
      </c>
      <c r="J33" s="73" t="s">
        <v>40</v>
      </c>
      <c r="K33" s="73" t="s">
        <v>40</v>
      </c>
      <c r="L33" s="73" t="s">
        <v>40</v>
      </c>
      <c r="M33" s="73" t="s">
        <v>40</v>
      </c>
      <c r="N33" s="73" t="s">
        <v>40</v>
      </c>
      <c r="O33" s="73" t="s">
        <v>40</v>
      </c>
      <c r="P33" s="73" t="s">
        <v>40</v>
      </c>
      <c r="Q33" s="73" t="s">
        <v>40</v>
      </c>
      <c r="R33" s="73" t="s">
        <v>40</v>
      </c>
      <c r="S33" s="73" t="s">
        <v>40</v>
      </c>
      <c r="T33" s="73" t="s">
        <v>40</v>
      </c>
      <c r="U33" s="73"/>
      <c r="V33" s="72" t="s">
        <v>172</v>
      </c>
      <c r="W33" s="72" t="s">
        <v>172</v>
      </c>
      <c r="X33" s="72" t="s">
        <v>172</v>
      </c>
      <c r="Y33" s="72" t="s">
        <v>172</v>
      </c>
      <c r="Z33" s="72"/>
      <c r="AA33" s="72" t="s">
        <v>40</v>
      </c>
      <c r="AB33" s="72" t="s">
        <v>40</v>
      </c>
      <c r="AC33" s="72" t="s">
        <v>40</v>
      </c>
      <c r="AD33" s="72" t="s">
        <v>40</v>
      </c>
      <c r="AE33" s="72" t="s">
        <v>40</v>
      </c>
      <c r="AF33" s="72" t="s">
        <v>40</v>
      </c>
      <c r="AG33" s="72" t="s">
        <v>40</v>
      </c>
      <c r="AH33" s="72"/>
      <c r="AI33" s="72"/>
      <c r="AJ33" s="72"/>
    </row>
    <row r="34" spans="1:36" s="77" customFormat="1" x14ac:dyDescent="0.15">
      <c r="A34" s="74" t="s">
        <v>173</v>
      </c>
      <c r="B34" s="75"/>
      <c r="C34" s="75"/>
      <c r="D34" s="76"/>
      <c r="E34" s="76"/>
      <c r="F34" s="75" t="s">
        <v>174</v>
      </c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</row>
    <row r="35" spans="1:36" s="77" customFormat="1" x14ac:dyDescent="0.15">
      <c r="A35" s="69"/>
      <c r="B35" s="77">
        <v>1</v>
      </c>
      <c r="C35" s="78">
        <v>40729</v>
      </c>
      <c r="D35" s="79">
        <v>16</v>
      </c>
      <c r="E35" s="80"/>
      <c r="F35" s="80">
        <v>500</v>
      </c>
      <c r="G35" s="69"/>
      <c r="H35" s="82">
        <v>317.1270833333333</v>
      </c>
      <c r="I35" s="82">
        <v>4.7734640031567546</v>
      </c>
      <c r="J35" s="82">
        <v>1.3493835696861636</v>
      </c>
      <c r="K35" s="91">
        <v>0.76703653585926923</v>
      </c>
      <c r="L35" s="92">
        <v>0.1474494394789379</v>
      </c>
      <c r="M35" s="92">
        <v>32.716238607012308</v>
      </c>
      <c r="N35" s="92">
        <v>5.0827312861724971</v>
      </c>
      <c r="O35" s="92">
        <v>8.6293303992470566E-3</v>
      </c>
      <c r="P35" s="92">
        <v>1.8608660519758092E-3</v>
      </c>
      <c r="Q35" s="92">
        <v>0.10484119560660922</v>
      </c>
      <c r="R35" s="92">
        <v>3.8566922543076705E-2</v>
      </c>
      <c r="S35" s="92">
        <v>0.2679688714451739</v>
      </c>
      <c r="T35" s="92">
        <v>0.16393384601739253</v>
      </c>
      <c r="U35" s="93"/>
      <c r="V35" s="83">
        <v>15.13794716717759</v>
      </c>
      <c r="W35" s="83">
        <v>245.16684975719713</v>
      </c>
      <c r="X35" s="83">
        <v>39.712291070260513</v>
      </c>
      <c r="Y35" s="83">
        <v>5.8450263351363034</v>
      </c>
      <c r="Z35" s="83"/>
      <c r="AA35" s="83">
        <v>13.638468580447871</v>
      </c>
      <c r="AB35" s="83">
        <v>77.308707657586424</v>
      </c>
      <c r="AC35" s="83">
        <v>11.244863080718028</v>
      </c>
      <c r="AD35" s="83">
        <v>12.522516416082571</v>
      </c>
      <c r="AE35" s="83">
        <v>1.8431179934867237</v>
      </c>
      <c r="AF35" s="83">
        <v>104.03515731223906</v>
      </c>
      <c r="AG35" s="83">
        <v>105.3128106476036</v>
      </c>
      <c r="AH35" s="83">
        <v>9.1868691488240142</v>
      </c>
      <c r="AI35" s="83">
        <v>3.5375145439683657</v>
      </c>
      <c r="AJ35" s="83">
        <v>7.2604642369186756</v>
      </c>
    </row>
    <row r="36" spans="1:36" s="77" customFormat="1" x14ac:dyDescent="0.15">
      <c r="B36" s="77">
        <v>2</v>
      </c>
      <c r="C36" s="78">
        <v>40745</v>
      </c>
      <c r="D36" s="79">
        <v>16</v>
      </c>
      <c r="F36" s="80">
        <v>500</v>
      </c>
      <c r="H36" s="82">
        <v>247.85833333333335</v>
      </c>
      <c r="I36" s="82">
        <v>7.1569132036536001</v>
      </c>
      <c r="J36" s="82">
        <v>0.73852230250948825</v>
      </c>
      <c r="K36" s="91">
        <v>1.0384032476319349</v>
      </c>
      <c r="L36" s="91">
        <v>0.3374669191848258</v>
      </c>
      <c r="M36" s="91">
        <v>30.41015165510267</v>
      </c>
      <c r="N36" s="91">
        <v>4.4652765408032495</v>
      </c>
      <c r="O36" s="91">
        <v>1.9033215004834826E-2</v>
      </c>
      <c r="P36" s="91">
        <v>6.2638257553868813E-3</v>
      </c>
      <c r="Q36" s="91">
        <v>0.25331164513862031</v>
      </c>
      <c r="R36" s="91">
        <v>8.562045066811004E-2</v>
      </c>
      <c r="S36" s="91">
        <v>0.49897091662442211</v>
      </c>
      <c r="T36" s="91">
        <v>0.21378909428657245</v>
      </c>
      <c r="V36" s="83">
        <v>17.739005784689088</v>
      </c>
      <c r="W36" s="83">
        <v>174.03232958866079</v>
      </c>
      <c r="X36" s="83">
        <v>26.623350180094569</v>
      </c>
      <c r="Y36" s="83">
        <v>10.455498518035702</v>
      </c>
      <c r="Z36" s="83"/>
      <c r="AA36" s="83">
        <v>20.448323439010288</v>
      </c>
      <c r="AB36" s="83">
        <v>70.214435499577363</v>
      </c>
      <c r="AC36" s="83">
        <v>6.1543525209124015</v>
      </c>
      <c r="AD36" s="83">
        <v>10.741357703027093</v>
      </c>
      <c r="AE36" s="83">
        <v>4.2183364898103219</v>
      </c>
      <c r="AF36" s="83">
        <v>101.03544794931037</v>
      </c>
      <c r="AG36" s="83">
        <v>105.62245313142506</v>
      </c>
      <c r="AH36" s="83">
        <v>9.7274264577391811</v>
      </c>
      <c r="AI36" s="83">
        <v>9.6908558879461211</v>
      </c>
      <c r="AJ36" s="83">
        <v>8.0409340879573072</v>
      </c>
    </row>
    <row r="37" spans="1:36" s="77" customFormat="1" x14ac:dyDescent="0.15">
      <c r="B37" s="77">
        <v>3</v>
      </c>
      <c r="C37" s="78">
        <v>40761</v>
      </c>
      <c r="D37" s="79">
        <v>16</v>
      </c>
      <c r="F37" s="80">
        <v>500</v>
      </c>
      <c r="H37" s="82">
        <v>139.77968749999999</v>
      </c>
      <c r="I37" s="82">
        <v>8.4970636505957451</v>
      </c>
      <c r="J37" s="82">
        <v>1.4907875890736744</v>
      </c>
      <c r="K37" s="91">
        <v>1.2576995940460081</v>
      </c>
      <c r="L37" s="91">
        <v>0.36642824602947566</v>
      </c>
      <c r="M37" s="91">
        <v>27.980401789917519</v>
      </c>
      <c r="N37" s="91">
        <v>5.6285860100908209</v>
      </c>
      <c r="O37" s="91">
        <v>2.0229336195774127E-2</v>
      </c>
      <c r="P37" s="91">
        <v>6.7117976160698985E-3</v>
      </c>
      <c r="Q37" s="91">
        <v>0.28171196315555697</v>
      </c>
      <c r="R37" s="91">
        <v>0.11157117011597031</v>
      </c>
      <c r="S37" s="91">
        <v>0.57000216162902451</v>
      </c>
      <c r="T37" s="91">
        <v>0.21522208524223044</v>
      </c>
      <c r="V37" s="83">
        <v>11.877169017478822</v>
      </c>
      <c r="W37" s="83">
        <v>89.662129592464765</v>
      </c>
      <c r="X37" s="83">
        <v>19.028809517419507</v>
      </c>
      <c r="Y37" s="83">
        <v>6.402403215146653</v>
      </c>
      <c r="Z37" s="83"/>
      <c r="AA37" s="83">
        <v>24.277324715987845</v>
      </c>
      <c r="AB37" s="83">
        <v>64.145321252392108</v>
      </c>
      <c r="AC37" s="83">
        <v>12.423229908947286</v>
      </c>
      <c r="AD37" s="83">
        <v>13.613429717690209</v>
      </c>
      <c r="AE37" s="83">
        <v>4.5803530753684454</v>
      </c>
      <c r="AF37" s="83">
        <v>105.42622895269569</v>
      </c>
      <c r="AG37" s="83">
        <v>106.61642876143861</v>
      </c>
      <c r="AH37" s="83">
        <v>7.0117780075460434</v>
      </c>
      <c r="AI37" s="83">
        <v>5.699714508540775</v>
      </c>
      <c r="AJ37" s="83">
        <v>7.8820419221129203</v>
      </c>
    </row>
    <row r="38" spans="1:36" s="77" customFormat="1" x14ac:dyDescent="0.15">
      <c r="B38" s="77">
        <v>4</v>
      </c>
      <c r="C38" s="78">
        <v>40777</v>
      </c>
      <c r="D38" s="79">
        <v>16</v>
      </c>
      <c r="F38" s="80">
        <v>500</v>
      </c>
      <c r="H38" s="82">
        <v>90.443749999999994</v>
      </c>
      <c r="I38" s="82">
        <v>7.1843832821124733</v>
      </c>
      <c r="J38" s="82">
        <v>2.8245224522400489</v>
      </c>
      <c r="K38" s="91">
        <v>1.0624357239512854</v>
      </c>
      <c r="L38" s="91">
        <v>0.22368676823936676</v>
      </c>
      <c r="M38" s="91">
        <v>24.011566244349424</v>
      </c>
      <c r="N38" s="91">
        <v>11.265477595003905</v>
      </c>
      <c r="O38" s="91">
        <v>1.2389597746931109E-2</v>
      </c>
      <c r="P38" s="91">
        <v>3.9397928420309911E-3</v>
      </c>
      <c r="Q38" s="91">
        <v>0.18030052968337426</v>
      </c>
      <c r="R38" s="91">
        <v>7.5904970969835978E-2</v>
      </c>
      <c r="S38" s="91">
        <v>0.4307925114768083</v>
      </c>
      <c r="T38" s="91">
        <v>0.17133230940445637</v>
      </c>
      <c r="V38" s="83">
        <v>6.4978256547155997</v>
      </c>
      <c r="W38" s="83">
        <v>50.460140030799643</v>
      </c>
      <c r="X38" s="83">
        <v>25.21941260401649</v>
      </c>
      <c r="Y38" s="83">
        <v>2.5288837681186531</v>
      </c>
      <c r="Z38" s="83"/>
      <c r="AA38" s="83">
        <v>20.526809377464211</v>
      </c>
      <c r="AB38" s="83">
        <v>55.7917379927299</v>
      </c>
      <c r="AC38" s="83">
        <v>23.537687102000408</v>
      </c>
      <c r="AD38" s="83">
        <v>27.884085527210551</v>
      </c>
      <c r="AE38" s="83">
        <v>2.7960846029920843</v>
      </c>
      <c r="AF38" s="83">
        <v>102.6523190751866</v>
      </c>
      <c r="AG38" s="83">
        <v>106.99871750039675</v>
      </c>
      <c r="AH38" s="83">
        <v>2.9774481774207922</v>
      </c>
      <c r="AI38" s="83">
        <v>2.5435744992626068</v>
      </c>
      <c r="AJ38" s="83">
        <v>7.8892118429765876</v>
      </c>
    </row>
    <row r="39" spans="1:36" s="77" customFormat="1" x14ac:dyDescent="0.15">
      <c r="B39" s="77">
        <v>5</v>
      </c>
      <c r="C39" s="78">
        <v>40793</v>
      </c>
      <c r="D39" s="79">
        <v>16</v>
      </c>
      <c r="F39" s="80">
        <v>500</v>
      </c>
      <c r="H39" s="82">
        <v>103.090625</v>
      </c>
      <c r="I39" s="82">
        <v>5.9428756403479106</v>
      </c>
      <c r="J39" s="82">
        <v>7.3194508200362591</v>
      </c>
      <c r="K39" s="91">
        <v>0.82611637347767242</v>
      </c>
      <c r="L39" s="91">
        <v>0.10017101912740521</v>
      </c>
      <c r="M39" s="91">
        <v>9.1359700833467645</v>
      </c>
      <c r="N39" s="91">
        <v>25.080130714062012</v>
      </c>
      <c r="O39" s="91">
        <v>6.1193548195946001E-3</v>
      </c>
      <c r="P39" s="91">
        <v>2.4001139686103241E-3</v>
      </c>
      <c r="Q39" s="91">
        <v>9.0155262294362423E-2</v>
      </c>
      <c r="R39" s="91">
        <v>3.5030099787233468E-2</v>
      </c>
      <c r="S39" s="91">
        <v>0.28122148948940928</v>
      </c>
      <c r="T39" s="91">
        <v>7.7770148976222572E-2</v>
      </c>
      <c r="V39" s="83">
        <v>6.1265476406074129</v>
      </c>
      <c r="W39" s="83">
        <v>21.756373822091028</v>
      </c>
      <c r="X39" s="83">
        <v>64.509075097749587</v>
      </c>
      <c r="Y39" s="83">
        <v>1.2908366210913949</v>
      </c>
      <c r="Z39" s="83"/>
      <c r="AA39" s="83">
        <v>16.979644686708316</v>
      </c>
      <c r="AB39" s="83">
        <v>21.104124475034496</v>
      </c>
      <c r="AC39" s="83">
        <v>60.995423500302159</v>
      </c>
      <c r="AD39" s="83">
        <v>62.575113011245762</v>
      </c>
      <c r="AE39" s="83">
        <v>1.2521377390925652</v>
      </c>
      <c r="AF39" s="83">
        <v>100.33133040113752</v>
      </c>
      <c r="AG39" s="83">
        <v>101.91101991208113</v>
      </c>
      <c r="AH39" s="83">
        <v>0.50187599549079531</v>
      </c>
      <c r="AI39" s="83">
        <v>0.81192917152744404</v>
      </c>
      <c r="AJ39" s="83">
        <v>8.3927097154026065</v>
      </c>
    </row>
    <row r="40" spans="1:36" s="77" customFormat="1" x14ac:dyDescent="0.15">
      <c r="B40" s="77">
        <v>6</v>
      </c>
      <c r="C40" s="78">
        <v>40809</v>
      </c>
      <c r="D40" s="79">
        <v>16</v>
      </c>
      <c r="F40" s="80">
        <v>500</v>
      </c>
      <c r="H40" s="82">
        <v>511.61388888888888</v>
      </c>
      <c r="I40" s="82">
        <v>6.0575164609438401</v>
      </c>
      <c r="J40" s="82">
        <v>7.1606958201043058</v>
      </c>
      <c r="K40" s="91">
        <v>0.72598105548037872</v>
      </c>
      <c r="L40" s="91">
        <v>6.4912014019885833E-2</v>
      </c>
      <c r="M40" s="91">
        <v>9.7927769531100566</v>
      </c>
      <c r="N40" s="91">
        <v>27.191301564726594</v>
      </c>
      <c r="O40" s="91">
        <v>4.2458689841775301E-3</v>
      </c>
      <c r="P40" s="91">
        <v>2.7870637039493027E-3</v>
      </c>
      <c r="Q40" s="91">
        <v>5.3096307053836021E-2</v>
      </c>
      <c r="R40" s="91">
        <v>3.1251152960024703E-2</v>
      </c>
      <c r="S40" s="91">
        <v>0.26848412907147634</v>
      </c>
      <c r="T40" s="91">
        <v>7.3422653433607252E-2</v>
      </c>
      <c r="V40" s="83">
        <v>30.991095535919374</v>
      </c>
      <c r="W40" s="83">
        <v>117.51702919889405</v>
      </c>
      <c r="X40" s="83">
        <v>347.37106483790348</v>
      </c>
      <c r="Y40" s="83">
        <v>4.1512359910404832</v>
      </c>
      <c r="Z40" s="83"/>
      <c r="AA40" s="83">
        <v>17.307189888410974</v>
      </c>
      <c r="AB40" s="83">
        <v>22.969866876388913</v>
      </c>
      <c r="AC40" s="83">
        <v>59.672465167535883</v>
      </c>
      <c r="AD40" s="83">
        <v>67.897113894291621</v>
      </c>
      <c r="AE40" s="83">
        <v>0.81140017524857289</v>
      </c>
      <c r="AF40" s="83">
        <v>100.76092210758435</v>
      </c>
      <c r="AG40" s="83">
        <v>108.98557083434009</v>
      </c>
      <c r="AH40" s="83">
        <v>0.50342860775573617</v>
      </c>
      <c r="AI40" s="83">
        <v>0.84593964233710517</v>
      </c>
      <c r="AJ40" s="83">
        <v>9.7345550333838116</v>
      </c>
    </row>
    <row r="41" spans="1:36" s="77" customFormat="1" x14ac:dyDescent="0.15">
      <c r="B41" s="77">
        <v>7</v>
      </c>
      <c r="C41" s="78">
        <v>40825</v>
      </c>
      <c r="D41" s="79">
        <v>16</v>
      </c>
      <c r="F41" s="80">
        <v>500</v>
      </c>
      <c r="H41" s="82">
        <v>75.198437500000011</v>
      </c>
      <c r="I41" s="82">
        <v>7.4925310346695513</v>
      </c>
      <c r="J41" s="82">
        <v>6.574879198597027</v>
      </c>
      <c r="K41" s="91">
        <v>0.96630581867388343</v>
      </c>
      <c r="L41" s="91">
        <v>8.2507347558762878E-2</v>
      </c>
      <c r="M41" s="91">
        <v>9.5637874208511349</v>
      </c>
      <c r="N41" s="91">
        <v>24.506731041039526</v>
      </c>
      <c r="O41" s="91">
        <v>4.6429877289620898E-3</v>
      </c>
      <c r="P41" s="91">
        <v>4.0468272994148013E-3</v>
      </c>
      <c r="Q41" s="91">
        <v>6.7739026842886463E-2</v>
      </c>
      <c r="R41" s="91">
        <v>3.1925414869863798E-2</v>
      </c>
      <c r="S41" s="91">
        <v>0.31195821171222549</v>
      </c>
      <c r="T41" s="91">
        <v>7.0912669815976992E-2</v>
      </c>
      <c r="V41" s="83">
        <v>5.6342662672740866</v>
      </c>
      <c r="W41" s="83">
        <v>16.751105804501904</v>
      </c>
      <c r="X41" s="83">
        <v>45.994141767739421</v>
      </c>
      <c r="Y41" s="83">
        <v>0.77555295233605115</v>
      </c>
      <c r="Z41" s="83"/>
      <c r="AA41" s="83">
        <v>21.407231527627292</v>
      </c>
      <c r="AB41" s="83">
        <v>22.275869501280397</v>
      </c>
      <c r="AC41" s="83">
        <v>54.790659988308562</v>
      </c>
      <c r="AD41" s="83">
        <v>61.163693418150366</v>
      </c>
      <c r="AE41" s="83">
        <v>1.0313418444845359</v>
      </c>
      <c r="AF41" s="83">
        <v>99.505102861700777</v>
      </c>
      <c r="AG41" s="83">
        <v>105.87813629154257</v>
      </c>
      <c r="AH41" s="83">
        <v>0.54196555957900072</v>
      </c>
      <c r="AI41" s="83">
        <v>1.1395693834600544</v>
      </c>
      <c r="AJ41" s="83">
        <v>9.0460866924206691</v>
      </c>
    </row>
    <row r="42" spans="1:36" s="77" customFormat="1" x14ac:dyDescent="0.15">
      <c r="B42" s="77">
        <v>8</v>
      </c>
      <c r="C42" s="78">
        <v>40841</v>
      </c>
      <c r="D42" s="79">
        <v>16</v>
      </c>
      <c r="F42" s="80">
        <v>500</v>
      </c>
      <c r="H42" s="82">
        <v>8.5937500000000111E-2</v>
      </c>
      <c r="I42" s="77">
        <v>999</v>
      </c>
      <c r="J42" s="77">
        <v>999</v>
      </c>
      <c r="K42" s="91">
        <v>999</v>
      </c>
      <c r="L42" s="91">
        <v>999</v>
      </c>
      <c r="M42" s="91">
        <v>999</v>
      </c>
      <c r="N42" s="91">
        <v>999</v>
      </c>
      <c r="O42" s="91">
        <v>999</v>
      </c>
      <c r="P42" s="91">
        <v>999</v>
      </c>
      <c r="Q42" s="91">
        <v>999</v>
      </c>
      <c r="R42" s="91">
        <v>999</v>
      </c>
      <c r="S42" s="91">
        <v>999</v>
      </c>
      <c r="T42" s="91">
        <v>999</v>
      </c>
      <c r="V42" s="77">
        <v>999</v>
      </c>
      <c r="W42" s="77">
        <v>999</v>
      </c>
      <c r="X42" s="77">
        <v>999</v>
      </c>
      <c r="Y42" s="77">
        <v>999</v>
      </c>
      <c r="Z42" s="77">
        <v>999</v>
      </c>
      <c r="AA42" s="77">
        <v>999</v>
      </c>
      <c r="AB42" s="77">
        <v>999</v>
      </c>
      <c r="AC42" s="77">
        <v>999</v>
      </c>
      <c r="AD42" s="77">
        <v>999</v>
      </c>
      <c r="AE42" s="77">
        <v>999</v>
      </c>
      <c r="AF42" s="77">
        <v>999</v>
      </c>
      <c r="AG42" s="77">
        <v>999</v>
      </c>
      <c r="AH42" s="77">
        <v>999</v>
      </c>
      <c r="AI42" s="77">
        <v>999</v>
      </c>
      <c r="AJ42" s="77">
        <v>999</v>
      </c>
    </row>
    <row r="43" spans="1:36" s="77" customFormat="1" x14ac:dyDescent="0.15">
      <c r="B43" s="77">
        <v>9</v>
      </c>
      <c r="C43" s="78">
        <v>40857</v>
      </c>
      <c r="D43" s="79">
        <v>16</v>
      </c>
      <c r="F43" s="80">
        <v>500</v>
      </c>
      <c r="H43" s="82">
        <v>2.3578125000000001</v>
      </c>
      <c r="I43" s="77">
        <v>999</v>
      </c>
      <c r="J43" s="77">
        <v>999</v>
      </c>
      <c r="K43" s="91">
        <v>999</v>
      </c>
      <c r="L43" s="91">
        <v>7.6075229488321294E-2</v>
      </c>
      <c r="M43" s="91">
        <v>2.4622816258949856</v>
      </c>
      <c r="N43" s="91">
        <v>35.17000235710465</v>
      </c>
      <c r="O43" s="91">
        <v>2.5463547837887785E-3</v>
      </c>
      <c r="P43" s="91">
        <v>1.6673235425531474E-3</v>
      </c>
      <c r="Q43" s="91">
        <v>6.4864650915083463E-2</v>
      </c>
      <c r="R43" s="91">
        <v>-6.050871391558567E-3</v>
      </c>
      <c r="S43" s="91">
        <v>0.22802230167779436</v>
      </c>
      <c r="T43" s="91">
        <v>3.7041324365676434E-2</v>
      </c>
      <c r="V43" s="84">
        <v>0</v>
      </c>
      <c r="W43" s="84">
        <v>0.12461157939887982</v>
      </c>
      <c r="X43" s="84">
        <v>2.0708646404774211</v>
      </c>
      <c r="Y43" s="84">
        <v>2.2421390878491571E-2</v>
      </c>
      <c r="Z43" s="84"/>
      <c r="AA43" s="84">
        <v>0</v>
      </c>
      <c r="AB43" s="84">
        <v>5.285050418507824</v>
      </c>
      <c r="AC43" s="84">
        <v>0</v>
      </c>
      <c r="AD43" s="84">
        <v>87.829911855901216</v>
      </c>
      <c r="AE43" s="84">
        <v>0.95094036860401621</v>
      </c>
      <c r="AF43" s="84">
        <v>6.2359907871118399</v>
      </c>
      <c r="AG43" s="84">
        <v>94.065902643013061</v>
      </c>
      <c r="AH43" s="84">
        <v>8.9544190523360059E-2</v>
      </c>
      <c r="AI43" s="84" t="e">
        <v>#DIV/0!</v>
      </c>
      <c r="AJ43" s="84" t="e">
        <v>#DIV/0!</v>
      </c>
    </row>
    <row r="44" spans="1:36" s="77" customFormat="1" x14ac:dyDescent="0.15">
      <c r="B44" s="77">
        <v>10</v>
      </c>
      <c r="C44" s="78">
        <v>40873</v>
      </c>
      <c r="D44" s="79">
        <v>16</v>
      </c>
      <c r="F44" s="80">
        <v>500</v>
      </c>
      <c r="H44" s="82">
        <v>45.150000000000006</v>
      </c>
      <c r="I44" s="82">
        <v>2.5731425580922389</v>
      </c>
      <c r="J44" s="82">
        <v>10.617999658363349</v>
      </c>
      <c r="K44" s="91">
        <v>0.38451962110960752</v>
      </c>
      <c r="L44" s="91">
        <v>4.5413250137075707E-2</v>
      </c>
      <c r="M44" s="91">
        <v>2.3046242862277646</v>
      </c>
      <c r="N44" s="91">
        <v>37.445718149432111</v>
      </c>
      <c r="O44" s="91">
        <v>2.4155753564954257E-3</v>
      </c>
      <c r="P44" s="91">
        <v>1.3559946106496683E-3</v>
      </c>
      <c r="Q44" s="91">
        <v>3.7381466273047233E-2</v>
      </c>
      <c r="R44" s="91">
        <v>1.1134371883096947E-2</v>
      </c>
      <c r="S44" s="91">
        <v>0.15257679468629048</v>
      </c>
      <c r="T44" s="91">
        <v>2.7199640188291446E-2</v>
      </c>
      <c r="V44" s="83">
        <v>1.161773864978646</v>
      </c>
      <c r="W44" s="83">
        <v>2.3289933679144155</v>
      </c>
      <c r="X44" s="83">
        <v>42.241224258125385</v>
      </c>
      <c r="Y44" s="83">
        <v>0.25630103046112107</v>
      </c>
      <c r="Z44" s="83"/>
      <c r="AA44" s="83">
        <v>7.3518358802635406</v>
      </c>
      <c r="AB44" s="83">
        <v>5.1583463298215175</v>
      </c>
      <c r="AC44" s="83">
        <v>88.48333048636124</v>
      </c>
      <c r="AD44" s="83">
        <v>93.557528810908934</v>
      </c>
      <c r="AE44" s="83">
        <v>0.56766562671344634</v>
      </c>
      <c r="AF44" s="83">
        <v>101.56117832315975</v>
      </c>
      <c r="AG44" s="83">
        <v>106.63537664770745</v>
      </c>
      <c r="AH44" s="83">
        <v>8.2046957710563251E-2</v>
      </c>
      <c r="AI44" s="83">
        <v>0.24233778874399223</v>
      </c>
      <c r="AJ44" s="83">
        <v>7.8071429552664897</v>
      </c>
    </row>
    <row r="45" spans="1:36" s="77" customFormat="1" x14ac:dyDescent="0.15">
      <c r="B45" s="77">
        <v>11</v>
      </c>
      <c r="C45" s="78">
        <v>40889</v>
      </c>
      <c r="D45" s="79">
        <v>16</v>
      </c>
      <c r="F45" s="80">
        <v>500</v>
      </c>
      <c r="H45" s="82">
        <v>0.39531250000000018</v>
      </c>
      <c r="I45" s="77">
        <v>999</v>
      </c>
      <c r="J45" s="77">
        <v>999</v>
      </c>
      <c r="K45" s="91">
        <v>999</v>
      </c>
      <c r="L45" s="91">
        <v>999</v>
      </c>
      <c r="M45" s="91">
        <v>999</v>
      </c>
      <c r="N45" s="91">
        <v>999</v>
      </c>
      <c r="O45" s="91">
        <v>999</v>
      </c>
      <c r="P45" s="91">
        <v>999</v>
      </c>
      <c r="Q45" s="91">
        <v>999</v>
      </c>
      <c r="R45" s="91">
        <v>999</v>
      </c>
      <c r="S45" s="91">
        <v>999</v>
      </c>
      <c r="T45" s="91">
        <v>999</v>
      </c>
      <c r="V45" s="77">
        <v>999</v>
      </c>
      <c r="W45" s="77">
        <v>999</v>
      </c>
      <c r="X45" s="77">
        <v>999</v>
      </c>
      <c r="Y45" s="77">
        <v>999</v>
      </c>
      <c r="Z45" s="77">
        <v>999</v>
      </c>
      <c r="AA45" s="77">
        <v>999</v>
      </c>
      <c r="AB45" s="77">
        <v>999</v>
      </c>
      <c r="AC45" s="77">
        <v>999</v>
      </c>
      <c r="AD45" s="77">
        <v>999</v>
      </c>
      <c r="AE45" s="77">
        <v>999</v>
      </c>
      <c r="AF45" s="77">
        <v>999</v>
      </c>
      <c r="AG45" s="77">
        <v>999</v>
      </c>
      <c r="AH45" s="77">
        <v>999</v>
      </c>
      <c r="AI45" s="77">
        <v>999</v>
      </c>
      <c r="AJ45" s="77">
        <v>999</v>
      </c>
    </row>
    <row r="46" spans="1:36" s="77" customFormat="1" x14ac:dyDescent="0.15">
      <c r="B46" s="77">
        <v>12</v>
      </c>
      <c r="C46" s="78">
        <v>40905</v>
      </c>
      <c r="D46" s="79">
        <v>16</v>
      </c>
      <c r="F46" s="80">
        <v>500</v>
      </c>
      <c r="H46" s="82">
        <v>318.2578125</v>
      </c>
      <c r="I46" s="82">
        <v>4.1753137307052643</v>
      </c>
      <c r="J46" s="82">
        <v>8.3771754803629079</v>
      </c>
      <c r="K46" s="91">
        <v>0.54073071718538557</v>
      </c>
      <c r="L46" s="91">
        <v>5.9048113382449398E-2</v>
      </c>
      <c r="M46" s="91">
        <v>7.8718110111685062</v>
      </c>
      <c r="N46" s="91">
        <v>31.501137648812144</v>
      </c>
      <c r="O46" s="91">
        <v>3.2882249106053925E-3</v>
      </c>
      <c r="P46" s="91">
        <v>1.4700017150484669E-3</v>
      </c>
      <c r="Q46" s="91">
        <v>4.7063167316632015E-2</v>
      </c>
      <c r="R46" s="91">
        <v>3.8768187268689004E-2</v>
      </c>
      <c r="S46" s="91">
        <v>0.1852159867247134</v>
      </c>
      <c r="T46" s="91">
        <v>4.6613078153900936E-2</v>
      </c>
      <c r="V46" s="83">
        <v>13.288262144354714</v>
      </c>
      <c r="W46" s="83">
        <v>58.583878147415135</v>
      </c>
      <c r="X46" s="83">
        <v>250.40217244184177</v>
      </c>
      <c r="Y46" s="83">
        <v>2.3490654246687899</v>
      </c>
      <c r="Z46" s="83"/>
      <c r="AA46" s="83">
        <v>11.929467802015042</v>
      </c>
      <c r="AB46" s="83">
        <v>18.407679512161273</v>
      </c>
      <c r="AC46" s="83">
        <v>69.809795669690899</v>
      </c>
      <c r="AD46" s="83">
        <v>78.679033980302293</v>
      </c>
      <c r="AE46" s="83">
        <v>0.73810141728061751</v>
      </c>
      <c r="AF46" s="83">
        <v>100.88504440114782</v>
      </c>
      <c r="AG46" s="83">
        <v>109.75428271175922</v>
      </c>
      <c r="AH46" s="83">
        <v>0.34815348944533669</v>
      </c>
      <c r="AI46" s="83">
        <v>0.49841545524415654</v>
      </c>
      <c r="AJ46" s="83">
        <v>9.0085493530773846</v>
      </c>
    </row>
    <row r="47" spans="1:36" s="77" customFormat="1" x14ac:dyDescent="0.15">
      <c r="B47" s="77">
        <v>13</v>
      </c>
      <c r="C47" s="78">
        <v>40921</v>
      </c>
      <c r="D47" s="79">
        <v>16</v>
      </c>
      <c r="F47" s="80">
        <v>500</v>
      </c>
      <c r="H47" s="82">
        <v>56.753125000000004</v>
      </c>
      <c r="I47" s="82">
        <v>5.5391800400619955</v>
      </c>
      <c r="J47" s="82">
        <v>4.5549462680078419</v>
      </c>
      <c r="K47" s="91">
        <v>0.87317997293640037</v>
      </c>
      <c r="L47" s="91">
        <v>0.13103015437346985</v>
      </c>
      <c r="M47" s="91">
        <v>20.382299830894414</v>
      </c>
      <c r="N47" s="91">
        <v>16.047183241723587</v>
      </c>
      <c r="O47" s="91">
        <v>9.0374254761357523E-3</v>
      </c>
      <c r="P47" s="91">
        <v>8.0759481728073269E-3</v>
      </c>
      <c r="Q47" s="91">
        <v>0.11443432870701735</v>
      </c>
      <c r="R47" s="91">
        <v>0.12139784739548613</v>
      </c>
      <c r="S47" s="91">
        <v>0.28621416257595539</v>
      </c>
      <c r="T47" s="91">
        <v>0.11574239486895289</v>
      </c>
      <c r="V47" s="83">
        <v>3.1436577721114345</v>
      </c>
      <c r="W47" s="83">
        <v>27.15184373265312</v>
      </c>
      <c r="X47" s="83">
        <v>22.675240276262016</v>
      </c>
      <c r="Y47" s="83">
        <v>0.92954634124085389</v>
      </c>
      <c r="Z47" s="83"/>
      <c r="AA47" s="83">
        <v>15.826228685891417</v>
      </c>
      <c r="AB47" s="83">
        <v>47.842024087049154</v>
      </c>
      <c r="AC47" s="83">
        <v>37.957885566732017</v>
      </c>
      <c r="AD47" s="83">
        <v>39.954170411342133</v>
      </c>
      <c r="AE47" s="83">
        <v>1.6378769296683731</v>
      </c>
      <c r="AF47" s="83">
        <v>103.26401526934097</v>
      </c>
      <c r="AG47" s="83">
        <v>105.26030011395108</v>
      </c>
      <c r="AH47" s="83">
        <v>1.7818787749016867</v>
      </c>
      <c r="AI47" s="83">
        <v>1.2160802156914619</v>
      </c>
      <c r="AJ47" s="83">
        <v>7.4009676283269039</v>
      </c>
    </row>
    <row r="48" spans="1:36" s="77" customFormat="1" x14ac:dyDescent="0.15">
      <c r="B48" s="77">
        <v>14</v>
      </c>
      <c r="C48" s="78">
        <v>40937</v>
      </c>
      <c r="D48" s="79">
        <v>16</v>
      </c>
      <c r="F48" s="80">
        <v>500</v>
      </c>
      <c r="H48" s="82">
        <v>19.257812499999996</v>
      </c>
      <c r="I48" s="82">
        <v>8.7332496160728272</v>
      </c>
      <c r="J48" s="82">
        <v>4.1711504346986157</v>
      </c>
      <c r="K48" s="91">
        <v>1.3828687415426251</v>
      </c>
      <c r="L48" s="91">
        <v>0.16594348561395397</v>
      </c>
      <c r="M48" s="91">
        <v>18.095171934437797</v>
      </c>
      <c r="N48" s="91">
        <v>17.178961422153662</v>
      </c>
      <c r="O48" s="91">
        <v>8.6025030875757844E-3</v>
      </c>
      <c r="P48" s="91">
        <v>1.4082155905020313E-2</v>
      </c>
      <c r="Q48" s="91">
        <v>0.17495607808660094</v>
      </c>
      <c r="R48" s="91">
        <v>0.13958342276887437</v>
      </c>
      <c r="S48" s="91">
        <v>0.41099078204533512</v>
      </c>
      <c r="T48" s="91">
        <v>0.12293309750216197</v>
      </c>
      <c r="V48" s="83">
        <v>1.6818328362202746</v>
      </c>
      <c r="W48" s="83">
        <v>8.1010585221783451</v>
      </c>
      <c r="X48" s="83">
        <v>8.230784093669838</v>
      </c>
      <c r="Y48" s="83">
        <v>0.39946356644374653</v>
      </c>
      <c r="Z48" s="83"/>
      <c r="AA48" s="83">
        <v>24.952141760208079</v>
      </c>
      <c r="AB48" s="83">
        <v>42.066348512731381</v>
      </c>
      <c r="AC48" s="83">
        <v>34.759586955821796</v>
      </c>
      <c r="AD48" s="83">
        <v>42.739974198366717</v>
      </c>
      <c r="AE48" s="83">
        <v>2.0742935701744245</v>
      </c>
      <c r="AF48" s="83">
        <v>103.85237079893567</v>
      </c>
      <c r="AG48" s="83">
        <v>111.8327580414806</v>
      </c>
      <c r="AH48" s="83">
        <v>1.464641335891177</v>
      </c>
      <c r="AI48" s="83">
        <v>2.0937268393447055</v>
      </c>
      <c r="AJ48" s="83">
        <v>7.3678657364008231</v>
      </c>
    </row>
    <row r="49" spans="1:36" s="77" customFormat="1" x14ac:dyDescent="0.15">
      <c r="B49" s="77">
        <v>15</v>
      </c>
      <c r="C49" s="78">
        <v>40953</v>
      </c>
      <c r="D49" s="79">
        <v>16</v>
      </c>
      <c r="F49" s="80">
        <v>500</v>
      </c>
      <c r="H49" s="82">
        <v>14.628124999999999</v>
      </c>
      <c r="I49" s="82">
        <v>9.0841462325259403</v>
      </c>
      <c r="J49" s="82">
        <v>3.3129407558812449</v>
      </c>
      <c r="K49" s="91">
        <v>1.6031664411366708</v>
      </c>
      <c r="L49" s="91">
        <v>0.16720997833251963</v>
      </c>
      <c r="M49" s="91">
        <v>20.141129440209593</v>
      </c>
      <c r="N49" s="91">
        <v>11.691871729377052</v>
      </c>
      <c r="O49" s="91">
        <v>9.1663582109913488E-3</v>
      </c>
      <c r="P49" s="91">
        <v>1.9832336200168825E-2</v>
      </c>
      <c r="Q49" s="91">
        <v>0.17470298443892948</v>
      </c>
      <c r="R49" s="91">
        <v>0.14693939480715681</v>
      </c>
      <c r="S49" s="91">
        <v>0.45162795684197998</v>
      </c>
      <c r="T49" s="91">
        <v>0.11684147484710672</v>
      </c>
      <c r="V49" s="83">
        <v>1.3288402660766852</v>
      </c>
      <c r="W49" s="83">
        <v>6.8702819266722166</v>
      </c>
      <c r="X49" s="83">
        <v>4.2451794227286497</v>
      </c>
      <c r="Y49" s="83">
        <v>0.30574605803692356</v>
      </c>
      <c r="Z49" s="83"/>
      <c r="AA49" s="83">
        <v>25.954703521502687</v>
      </c>
      <c r="AB49" s="83">
        <v>46.966251154349699</v>
      </c>
      <c r="AC49" s="83">
        <v>27.607839632343708</v>
      </c>
      <c r="AD49" s="83">
        <v>29.020666850526982</v>
      </c>
      <c r="AE49" s="83">
        <v>2.0901247291564955</v>
      </c>
      <c r="AF49" s="83">
        <v>102.6189190373526</v>
      </c>
      <c r="AG49" s="83">
        <v>104.03174625553586</v>
      </c>
      <c r="AH49" s="83">
        <v>2.408292512847741</v>
      </c>
      <c r="AI49" s="83">
        <v>2.7420189197164047</v>
      </c>
      <c r="AJ49" s="83">
        <v>6.6107737366928188</v>
      </c>
    </row>
    <row r="50" spans="1:36" s="77" customFormat="1" x14ac:dyDescent="0.15">
      <c r="B50" s="77">
        <v>16</v>
      </c>
      <c r="C50" s="78">
        <v>40969</v>
      </c>
      <c r="D50" s="79">
        <v>16</v>
      </c>
      <c r="F50" s="80">
        <v>500</v>
      </c>
      <c r="H50" s="82">
        <v>25.170312499999994</v>
      </c>
      <c r="I50" s="82">
        <v>5.9027633835468913</v>
      </c>
      <c r="J50" s="82">
        <v>2.8649297594875476</v>
      </c>
      <c r="K50" s="91">
        <v>0.9442760487144789</v>
      </c>
      <c r="L50" s="91">
        <v>0.18648053555422442</v>
      </c>
      <c r="M50" s="91">
        <v>26.506711626162456</v>
      </c>
      <c r="N50" s="91">
        <v>11.141103721821448</v>
      </c>
      <c r="O50" s="91">
        <v>1.0323087504199396E-2</v>
      </c>
      <c r="P50" s="91">
        <v>1.6458667752513267E-2</v>
      </c>
      <c r="Q50" s="91">
        <v>0.16766373274330038</v>
      </c>
      <c r="R50" s="91">
        <v>0.15996462584145926</v>
      </c>
      <c r="S50" s="91">
        <v>0.42933702441049126</v>
      </c>
      <c r="T50" s="91">
        <v>0.16332303180306254</v>
      </c>
      <c r="V50" s="83">
        <v>1.4857439897743259</v>
      </c>
      <c r="W50" s="83">
        <v>15.627108242485496</v>
      </c>
      <c r="X50" s="83">
        <v>6.9519543898906315</v>
      </c>
      <c r="Y50" s="83">
        <v>0.58672166938339854</v>
      </c>
      <c r="Z50" s="83"/>
      <c r="AA50" s="83">
        <v>16.865038238705406</v>
      </c>
      <c r="AB50" s="83">
        <v>62.085475666960818</v>
      </c>
      <c r="AC50" s="83">
        <v>23.87441466239623</v>
      </c>
      <c r="AD50" s="83">
        <v>27.619658635110842</v>
      </c>
      <c r="AE50" s="83">
        <v>2.3310066944278054</v>
      </c>
      <c r="AF50" s="83">
        <v>105.15593526249026</v>
      </c>
      <c r="AG50" s="83">
        <v>108.90117923520486</v>
      </c>
      <c r="AH50" s="83">
        <v>3.3450486088714619</v>
      </c>
      <c r="AI50" s="83">
        <v>2.0603518686624707</v>
      </c>
      <c r="AJ50" s="83">
        <v>7.2929492283320601</v>
      </c>
    </row>
    <row r="51" spans="1:36" s="77" customFormat="1" x14ac:dyDescent="0.15">
      <c r="B51" s="77">
        <v>17</v>
      </c>
      <c r="C51" s="78">
        <v>40985</v>
      </c>
      <c r="D51" s="79">
        <v>16</v>
      </c>
      <c r="F51" s="80">
        <v>500</v>
      </c>
      <c r="H51" s="82">
        <v>105.809375</v>
      </c>
      <c r="I51" s="82">
        <v>3.8523057361734891</v>
      </c>
      <c r="J51" s="82">
        <v>1.4262609177472885</v>
      </c>
      <c r="K51" s="91">
        <v>0.58106566096122225</v>
      </c>
      <c r="L51" s="91">
        <v>0.13422562880436162</v>
      </c>
      <c r="M51" s="91">
        <v>34.227586646840741</v>
      </c>
      <c r="N51" s="91">
        <v>7.34920484603823</v>
      </c>
      <c r="O51" s="91">
        <v>8.1129598570055233E-3</v>
      </c>
      <c r="P51" s="91">
        <v>6.4427659953016705E-3</v>
      </c>
      <c r="Q51" s="91">
        <v>0.10875029562314775</v>
      </c>
      <c r="R51" s="91">
        <v>6.577957826473245E-2</v>
      </c>
      <c r="S51" s="91">
        <v>0.36118177835602583</v>
      </c>
      <c r="T51" s="91">
        <v>0.19429578688916355</v>
      </c>
      <c r="V51" s="83">
        <v>4.0761006225343177</v>
      </c>
      <c r="W51" s="83">
        <v>85.752661983054864</v>
      </c>
      <c r="X51" s="83">
        <v>19.262840163997264</v>
      </c>
      <c r="Y51" s="83">
        <v>1.7752912365964375</v>
      </c>
      <c r="Z51" s="83"/>
      <c r="AA51" s="83">
        <v>11.006587817638541</v>
      </c>
      <c r="AB51" s="83">
        <v>81.044483991191584</v>
      </c>
      <c r="AC51" s="83">
        <v>11.885507647894071</v>
      </c>
      <c r="AD51" s="83">
        <v>18.205230079090121</v>
      </c>
      <c r="AE51" s="83">
        <v>1.6778203600545203</v>
      </c>
      <c r="AF51" s="83">
        <v>105.61439981677873</v>
      </c>
      <c r="AG51" s="83">
        <v>111.93412224797477</v>
      </c>
      <c r="AH51" s="83">
        <v>6.6245749258449083</v>
      </c>
      <c r="AI51" s="83">
        <v>2.7009824697840163</v>
      </c>
      <c r="AJ51" s="83">
        <v>7.7346795623194415</v>
      </c>
    </row>
    <row r="52" spans="1:36" s="77" customFormat="1" x14ac:dyDescent="0.15">
      <c r="B52" s="77">
        <v>18</v>
      </c>
      <c r="C52" s="78">
        <v>41001</v>
      </c>
      <c r="D52" s="79">
        <v>16</v>
      </c>
      <c r="F52" s="80">
        <v>500</v>
      </c>
      <c r="H52" s="82">
        <v>322.21041666666673</v>
      </c>
      <c r="I52" s="82">
        <v>2.864602751136923</v>
      </c>
      <c r="J52" s="82">
        <v>1.0234606003425002</v>
      </c>
      <c r="K52" s="91">
        <v>0.40855209742895798</v>
      </c>
      <c r="L52" s="91">
        <v>0.13710856240007857</v>
      </c>
      <c r="M52" s="91">
        <v>36.634784682822136</v>
      </c>
      <c r="N52" s="91">
        <v>4.878265038332521</v>
      </c>
      <c r="O52" s="91">
        <v>7.8000583044763386E-3</v>
      </c>
      <c r="P52" s="91">
        <v>3.4599034395932961E-3</v>
      </c>
      <c r="Q52" s="91">
        <v>9.1537068731209537E-2</v>
      </c>
      <c r="R52" s="91">
        <v>3.1050525259892974E-2</v>
      </c>
      <c r="S52" s="91">
        <v>0.30627472410900253</v>
      </c>
      <c r="T52" s="91">
        <v>0.22151766591279293</v>
      </c>
      <c r="V52" s="83">
        <v>9.2300484602830775</v>
      </c>
      <c r="W52" s="83">
        <v>279.67250729133747</v>
      </c>
      <c r="X52" s="83">
        <v>38.743472677545157</v>
      </c>
      <c r="Y52" s="83">
        <v>5.5222258774371236</v>
      </c>
      <c r="Z52" s="83"/>
      <c r="AA52" s="83">
        <v>8.1845792889626381</v>
      </c>
      <c r="AB52" s="83">
        <v>86.798096158593282</v>
      </c>
      <c r="AC52" s="83">
        <v>8.5288383361875013</v>
      </c>
      <c r="AD52" s="83">
        <v>12.024276892831205</v>
      </c>
      <c r="AE52" s="83">
        <v>1.7138570300009821</v>
      </c>
      <c r="AF52" s="83">
        <v>105.22537081374441</v>
      </c>
      <c r="AG52" s="83">
        <v>108.72080937038811</v>
      </c>
      <c r="AH52" s="83">
        <v>10.74192109184893</v>
      </c>
      <c r="AI52" s="83">
        <v>2.7989379856716381</v>
      </c>
      <c r="AJ52" s="83">
        <v>8.1801967583197008</v>
      </c>
    </row>
    <row r="53" spans="1:36" s="77" customFormat="1" x14ac:dyDescent="0.15">
      <c r="B53" s="77">
        <v>19</v>
      </c>
      <c r="C53" s="78">
        <v>41017</v>
      </c>
      <c r="D53" s="79">
        <v>16</v>
      </c>
      <c r="F53" s="80">
        <v>500</v>
      </c>
      <c r="H53" s="82">
        <v>459.19861111111112</v>
      </c>
      <c r="I53" s="82">
        <v>3.1644065804025083</v>
      </c>
      <c r="J53" s="82">
        <v>1.1898634390598777</v>
      </c>
      <c r="K53" s="91">
        <v>0.43959404600811902</v>
      </c>
      <c r="L53" s="91">
        <v>0.12037706158171642</v>
      </c>
      <c r="M53" s="91">
        <v>35.610828459558718</v>
      </c>
      <c r="N53" s="91">
        <v>6.0470083360618112</v>
      </c>
      <c r="O53" s="91">
        <v>7.0557795805260342E-3</v>
      </c>
      <c r="P53" s="91">
        <v>2.7888535949496217E-3</v>
      </c>
      <c r="Q53" s="91">
        <v>7.8536097847437619E-2</v>
      </c>
      <c r="R53" s="91">
        <v>3.5925007619338374E-2</v>
      </c>
      <c r="S53" s="91">
        <v>0.26626604027449485</v>
      </c>
      <c r="T53" s="91">
        <v>0.23112000845976205</v>
      </c>
      <c r="V53" s="83">
        <v>14.530911067116923</v>
      </c>
      <c r="W53" s="83">
        <v>387.92149678311762</v>
      </c>
      <c r="X53" s="83">
        <v>68.72848348882286</v>
      </c>
      <c r="Y53" s="83">
        <v>6.9096224359951091</v>
      </c>
      <c r="Z53" s="83"/>
      <c r="AA53" s="83">
        <v>9.0411616582928822</v>
      </c>
      <c r="AB53" s="83">
        <v>84.477933381478195</v>
      </c>
      <c r="AC53" s="83">
        <v>9.9155286588323133</v>
      </c>
      <c r="AD53" s="83">
        <v>14.967049513177381</v>
      </c>
      <c r="AE53" s="83">
        <v>1.5047132697714551</v>
      </c>
      <c r="AF53" s="83">
        <v>104.93933696837485</v>
      </c>
      <c r="AG53" s="83">
        <v>109.99085782271992</v>
      </c>
      <c r="AH53" s="83">
        <v>8.3991978698557137</v>
      </c>
      <c r="AI53" s="83">
        <v>2.659470386704827</v>
      </c>
      <c r="AJ53" s="83">
        <v>8.3982203823299137</v>
      </c>
    </row>
    <row r="54" spans="1:36" s="77" customFormat="1" x14ac:dyDescent="0.15">
      <c r="B54" s="77">
        <v>20</v>
      </c>
      <c r="C54" s="78">
        <v>41033</v>
      </c>
      <c r="D54" s="79">
        <v>16</v>
      </c>
      <c r="F54" s="80">
        <v>500</v>
      </c>
      <c r="H54" s="82">
        <v>242.2890625</v>
      </c>
      <c r="I54" s="82">
        <v>4.3616073504356283</v>
      </c>
      <c r="J54" s="82">
        <v>1.9346891547966507</v>
      </c>
      <c r="K54" s="91">
        <v>0.58378890392422178</v>
      </c>
      <c r="L54" s="91">
        <v>0.1201983965754078</v>
      </c>
      <c r="M54" s="91">
        <v>34.723815371973352</v>
      </c>
      <c r="N54" s="91">
        <v>6.8161562315279598</v>
      </c>
      <c r="O54" s="91">
        <v>6.9817066116221469E-3</v>
      </c>
      <c r="P54" s="91">
        <v>1.1240192972282186E-3</v>
      </c>
      <c r="Q54" s="91">
        <v>7.9435912740292491E-2</v>
      </c>
      <c r="R54" s="91">
        <v>4.3438331981493654E-2</v>
      </c>
      <c r="S54" s="91">
        <v>0.17486820364947153</v>
      </c>
      <c r="T54" s="91">
        <v>0.17292609841507572</v>
      </c>
      <c r="V54" s="83">
        <v>10.567697559301573</v>
      </c>
      <c r="W54" s="83">
        <v>199.52642026975744</v>
      </c>
      <c r="X54" s="83">
        <v>40.922968119507821</v>
      </c>
      <c r="Y54" s="83">
        <v>3.640344602532346</v>
      </c>
      <c r="Z54" s="83"/>
      <c r="AA54" s="83">
        <v>12.461735286958939</v>
      </c>
      <c r="AB54" s="83">
        <v>82.35056845364511</v>
      </c>
      <c r="AC54" s="83">
        <v>16.122409623305423</v>
      </c>
      <c r="AD54" s="83">
        <v>16.890142583100641</v>
      </c>
      <c r="AE54" s="83">
        <v>1.5024799571925975</v>
      </c>
      <c r="AF54" s="83">
        <v>112.43719332110207</v>
      </c>
      <c r="AG54" s="83">
        <v>113.20492628089728</v>
      </c>
      <c r="AH54" s="83">
        <v>7.2554443023422177</v>
      </c>
      <c r="AI54" s="83">
        <v>2.2544228046257198</v>
      </c>
      <c r="AJ54" s="83">
        <v>8.7164073771126009</v>
      </c>
    </row>
    <row r="55" spans="1:36" s="77" customFormat="1" x14ac:dyDescent="0.15">
      <c r="B55" s="77">
        <v>21</v>
      </c>
      <c r="C55" s="78">
        <v>41049</v>
      </c>
      <c r="D55" s="79">
        <v>16</v>
      </c>
      <c r="F55" s="80">
        <v>500</v>
      </c>
      <c r="H55" s="82">
        <v>126.5234375</v>
      </c>
      <c r="I55" s="82">
        <v>3.3219717860879312</v>
      </c>
      <c r="J55" s="82">
        <v>2.3627417783494922</v>
      </c>
      <c r="K55" s="91">
        <v>0.54673883626522324</v>
      </c>
      <c r="L55" s="91">
        <v>0.12976285187211567</v>
      </c>
      <c r="M55" s="91">
        <v>32.26118236122386</v>
      </c>
      <c r="N55" s="91">
        <v>8.6169806255264447</v>
      </c>
      <c r="O55" s="91">
        <v>7.182290332921666E-3</v>
      </c>
      <c r="P55" s="91">
        <v>4.2854380016664178E-3</v>
      </c>
      <c r="Q55" s="91">
        <v>9.0863746249879584E-2</v>
      </c>
      <c r="R55" s="91">
        <v>4.0593765967665882E-2</v>
      </c>
      <c r="S55" s="91">
        <v>0.31045387765628835</v>
      </c>
      <c r="T55" s="91">
        <v>0.20238990815980287</v>
      </c>
      <c r="V55" s="83">
        <v>4.2030728965385977</v>
      </c>
      <c r="W55" s="83">
        <v>96.615503669937155</v>
      </c>
      <c r="X55" s="83">
        <v>27.051024714329358</v>
      </c>
      <c r="Y55" s="83">
        <v>2.0522552598329233</v>
      </c>
      <c r="Z55" s="83"/>
      <c r="AA55" s="83">
        <v>9.4913479602512325</v>
      </c>
      <c r="AB55" s="83">
        <v>76.361744178770934</v>
      </c>
      <c r="AC55" s="83">
        <v>19.689514819579102</v>
      </c>
      <c r="AD55" s="83">
        <v>21.380247998975968</v>
      </c>
      <c r="AE55" s="83">
        <v>1.6220356484014458</v>
      </c>
      <c r="AF55" s="83">
        <v>107.16464260700272</v>
      </c>
      <c r="AG55" s="83">
        <v>108.85537578639959</v>
      </c>
      <c r="AH55" s="83">
        <v>5.3148844620753906</v>
      </c>
      <c r="AI55" s="83">
        <v>1.4059817355109008</v>
      </c>
      <c r="AJ55" s="83">
        <v>7.0886381090291675</v>
      </c>
    </row>
    <row r="56" spans="1:36" s="77" customFormat="1" x14ac:dyDescent="0.15">
      <c r="C56" s="78">
        <v>41065</v>
      </c>
      <c r="D56" s="79"/>
      <c r="K56" s="91"/>
      <c r="L56" s="91"/>
      <c r="M56" s="91"/>
      <c r="N56" s="91"/>
      <c r="O56" s="91"/>
      <c r="P56" s="91"/>
      <c r="Q56" s="91"/>
      <c r="R56" s="91"/>
      <c r="S56" s="91"/>
      <c r="T56" s="91"/>
    </row>
    <row r="57" spans="1:36" x14ac:dyDescent="0.15">
      <c r="A57" s="74" t="s">
        <v>175</v>
      </c>
      <c r="B57" s="75"/>
      <c r="C57" s="75"/>
      <c r="D57" s="76"/>
      <c r="E57" s="76"/>
      <c r="F57" s="75" t="s">
        <v>176</v>
      </c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</row>
    <row r="59" spans="1:36" s="77" customFormat="1" ht="12.6" thickBot="1" x14ac:dyDescent="0.2">
      <c r="A59" s="65"/>
      <c r="B59" s="65"/>
      <c r="C59" s="65"/>
      <c r="D59" s="66"/>
      <c r="E59" s="66"/>
      <c r="F59" s="66"/>
      <c r="G59" s="65"/>
      <c r="H59" s="67" t="s">
        <v>116</v>
      </c>
      <c r="I59" s="65" t="s">
        <v>117</v>
      </c>
      <c r="J59" s="65" t="s">
        <v>118</v>
      </c>
      <c r="K59" s="65" t="s">
        <v>119</v>
      </c>
      <c r="L59" s="65" t="s">
        <v>120</v>
      </c>
      <c r="M59" s="65" t="s">
        <v>121</v>
      </c>
      <c r="N59" s="65" t="s">
        <v>122</v>
      </c>
      <c r="O59" s="65" t="s">
        <v>123</v>
      </c>
      <c r="P59" s="65" t="s">
        <v>124</v>
      </c>
      <c r="Q59" s="65" t="s">
        <v>125</v>
      </c>
      <c r="R59" s="65" t="s">
        <v>126</v>
      </c>
      <c r="S59" s="65" t="s">
        <v>127</v>
      </c>
      <c r="T59" s="65" t="s">
        <v>128</v>
      </c>
      <c r="U59" s="65"/>
      <c r="V59" s="65" t="s">
        <v>129</v>
      </c>
      <c r="W59" s="65" t="s">
        <v>130</v>
      </c>
      <c r="X59" s="65" t="s">
        <v>131</v>
      </c>
      <c r="Y59" s="65" t="s">
        <v>132</v>
      </c>
      <c r="Z59" s="65"/>
      <c r="AA59" s="65" t="s">
        <v>133</v>
      </c>
      <c r="AB59" s="65" t="s">
        <v>134</v>
      </c>
      <c r="AC59" s="65" t="s">
        <v>135</v>
      </c>
      <c r="AD59" s="65" t="s">
        <v>136</v>
      </c>
      <c r="AE59" s="65" t="s">
        <v>137</v>
      </c>
      <c r="AF59" s="65" t="s">
        <v>138</v>
      </c>
      <c r="AG59" s="65" t="s">
        <v>139</v>
      </c>
      <c r="AH59" s="65" t="s">
        <v>140</v>
      </c>
      <c r="AI59" s="65" t="s">
        <v>141</v>
      </c>
      <c r="AJ59" s="65" t="s">
        <v>142</v>
      </c>
    </row>
    <row r="60" spans="1:36" s="77" customFormat="1" x14ac:dyDescent="0.15">
      <c r="A60" s="69"/>
      <c r="B60" s="69"/>
      <c r="C60" s="69"/>
      <c r="D60" s="70"/>
      <c r="E60" s="70"/>
      <c r="F60" s="70"/>
      <c r="G60" s="69"/>
      <c r="H60" s="70" t="s">
        <v>143</v>
      </c>
      <c r="I60" s="69" t="s">
        <v>144</v>
      </c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 t="s">
        <v>145</v>
      </c>
      <c r="W60" s="69"/>
      <c r="X60" s="69" t="s">
        <v>146</v>
      </c>
      <c r="Y60" s="69"/>
      <c r="Z60" s="69"/>
      <c r="AA60" s="69" t="s">
        <v>147</v>
      </c>
      <c r="AB60" s="69"/>
      <c r="AC60" s="69" t="s">
        <v>148</v>
      </c>
      <c r="AD60" s="69" t="s">
        <v>146</v>
      </c>
      <c r="AE60" s="69"/>
      <c r="AF60" s="69"/>
      <c r="AG60" s="69"/>
      <c r="AH60" s="69"/>
      <c r="AI60" s="69"/>
      <c r="AJ60" s="69"/>
    </row>
    <row r="61" spans="1:36" s="77" customFormat="1" x14ac:dyDescent="0.15">
      <c r="A61" s="69" t="s">
        <v>149</v>
      </c>
      <c r="B61" s="69"/>
      <c r="C61" s="70" t="s">
        <v>7</v>
      </c>
      <c r="D61" s="70" t="s">
        <v>150</v>
      </c>
      <c r="E61" s="70"/>
      <c r="F61" s="70" t="s">
        <v>151</v>
      </c>
      <c r="G61" s="69"/>
      <c r="H61" s="70" t="s">
        <v>9</v>
      </c>
      <c r="I61" s="70" t="s">
        <v>152</v>
      </c>
      <c r="J61" s="70" t="s">
        <v>153</v>
      </c>
      <c r="K61" s="70" t="s">
        <v>129</v>
      </c>
      <c r="L61" s="70" t="s">
        <v>13</v>
      </c>
      <c r="M61" s="70" t="s">
        <v>14</v>
      </c>
      <c r="N61" s="70" t="s">
        <v>15</v>
      </c>
      <c r="O61" s="70" t="s">
        <v>16</v>
      </c>
      <c r="P61" s="70" t="s">
        <v>17</v>
      </c>
      <c r="Q61" s="70" t="s">
        <v>18</v>
      </c>
      <c r="R61" s="70" t="s">
        <v>19</v>
      </c>
      <c r="S61" s="70" t="s">
        <v>154</v>
      </c>
      <c r="T61" s="70" t="s">
        <v>155</v>
      </c>
      <c r="U61" s="70"/>
      <c r="V61" s="69" t="s">
        <v>156</v>
      </c>
      <c r="W61" s="69" t="s">
        <v>157</v>
      </c>
      <c r="X61" s="69" t="s">
        <v>158</v>
      </c>
      <c r="Y61" s="69" t="s">
        <v>159</v>
      </c>
      <c r="Z61" s="69"/>
      <c r="AA61" s="69" t="s">
        <v>160</v>
      </c>
      <c r="AB61" s="69" t="s">
        <v>161</v>
      </c>
      <c r="AC61" s="69" t="s">
        <v>162</v>
      </c>
      <c r="AD61" s="69" t="s">
        <v>163</v>
      </c>
      <c r="AE61" s="69" t="s">
        <v>164</v>
      </c>
      <c r="AF61" s="69" t="s">
        <v>165</v>
      </c>
      <c r="AG61" s="69" t="s">
        <v>166</v>
      </c>
      <c r="AH61" s="69" t="s">
        <v>167</v>
      </c>
      <c r="AI61" s="69" t="s">
        <v>168</v>
      </c>
      <c r="AJ61" s="69" t="s">
        <v>169</v>
      </c>
    </row>
    <row r="62" spans="1:36" s="77" customFormat="1" x14ac:dyDescent="0.15">
      <c r="A62" s="72"/>
      <c r="B62" s="72"/>
      <c r="C62" s="72"/>
      <c r="D62" s="73" t="s">
        <v>170</v>
      </c>
      <c r="E62" s="73"/>
      <c r="F62" s="73" t="s">
        <v>171</v>
      </c>
      <c r="G62" s="72"/>
      <c r="H62" s="72" t="s">
        <v>172</v>
      </c>
      <c r="I62" s="73" t="s">
        <v>40</v>
      </c>
      <c r="J62" s="73" t="s">
        <v>40</v>
      </c>
      <c r="K62" s="73" t="s">
        <v>40</v>
      </c>
      <c r="L62" s="73" t="s">
        <v>40</v>
      </c>
      <c r="M62" s="73" t="s">
        <v>40</v>
      </c>
      <c r="N62" s="73" t="s">
        <v>40</v>
      </c>
      <c r="O62" s="73" t="s">
        <v>40</v>
      </c>
      <c r="P62" s="73" t="s">
        <v>40</v>
      </c>
      <c r="Q62" s="73" t="s">
        <v>40</v>
      </c>
      <c r="R62" s="73" t="s">
        <v>40</v>
      </c>
      <c r="S62" s="73" t="s">
        <v>40</v>
      </c>
      <c r="T62" s="73" t="s">
        <v>40</v>
      </c>
      <c r="U62" s="73"/>
      <c r="V62" s="72" t="s">
        <v>172</v>
      </c>
      <c r="W62" s="72" t="s">
        <v>172</v>
      </c>
      <c r="X62" s="72" t="s">
        <v>172</v>
      </c>
      <c r="Y62" s="72" t="s">
        <v>172</v>
      </c>
      <c r="Z62" s="72"/>
      <c r="AA62" s="72" t="s">
        <v>40</v>
      </c>
      <c r="AB62" s="72" t="s">
        <v>40</v>
      </c>
      <c r="AC62" s="72" t="s">
        <v>40</v>
      </c>
      <c r="AD62" s="72" t="s">
        <v>40</v>
      </c>
      <c r="AE62" s="72" t="s">
        <v>40</v>
      </c>
      <c r="AF62" s="72" t="s">
        <v>40</v>
      </c>
      <c r="AG62" s="72" t="s">
        <v>40</v>
      </c>
      <c r="AH62" s="72"/>
      <c r="AI62" s="72"/>
      <c r="AJ62" s="72"/>
    </row>
    <row r="63" spans="1:36" s="77" customFormat="1" x14ac:dyDescent="0.15">
      <c r="A63" s="74" t="s">
        <v>173</v>
      </c>
      <c r="B63" s="75"/>
      <c r="C63" s="75"/>
      <c r="D63" s="76"/>
      <c r="E63" s="76"/>
      <c r="F63" s="75" t="s">
        <v>174</v>
      </c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</row>
    <row r="64" spans="1:36" s="77" customFormat="1" x14ac:dyDescent="0.15">
      <c r="A64" s="69"/>
      <c r="B64" s="77">
        <v>1</v>
      </c>
      <c r="C64" s="78">
        <v>40729</v>
      </c>
      <c r="D64" s="79">
        <v>16</v>
      </c>
      <c r="E64" s="80"/>
      <c r="F64" s="80">
        <v>4810</v>
      </c>
      <c r="G64" s="69"/>
      <c r="H64" s="82">
        <v>133.4296875</v>
      </c>
      <c r="I64" s="82">
        <v>2.5905609387630011</v>
      </c>
      <c r="J64" s="82">
        <v>1.3957567212375626</v>
      </c>
      <c r="K64" s="82">
        <v>0.34947225981055474</v>
      </c>
      <c r="L64" s="92">
        <v>2.1962565975516273</v>
      </c>
      <c r="M64" s="92">
        <v>28.634927625254807</v>
      </c>
      <c r="N64" s="92">
        <v>6.2035278972342791</v>
      </c>
      <c r="O64" s="92">
        <v>0.11317704592283855</v>
      </c>
      <c r="P64" s="92">
        <v>8.6295125495564062E-2</v>
      </c>
      <c r="Q64" s="92">
        <v>1.4203243720045726</v>
      </c>
      <c r="R64" s="92">
        <v>0.1430761696980572</v>
      </c>
      <c r="S64" s="92">
        <v>0.87533496019200763</v>
      </c>
      <c r="T64" s="92">
        <v>0.56506220385484918</v>
      </c>
      <c r="U64" s="93"/>
      <c r="V64" s="83">
        <v>3.4565773650885387</v>
      </c>
      <c r="W64" s="83">
        <v>67.644784822977897</v>
      </c>
      <c r="X64" s="83">
        <v>17.030296824623463</v>
      </c>
      <c r="Y64" s="83">
        <v>36.630728935140858</v>
      </c>
      <c r="Z64" s="83"/>
      <c r="AA64" s="83">
        <v>7.4016026821800036</v>
      </c>
      <c r="AB64" s="83">
        <v>50.696952147907787</v>
      </c>
      <c r="AC64" s="83">
        <v>11.63130601031302</v>
      </c>
      <c r="AD64" s="83">
        <v>12.763498996146163</v>
      </c>
      <c r="AE64" s="83">
        <v>27.453207469395341</v>
      </c>
      <c r="AF64" s="83">
        <v>97.183068309796155</v>
      </c>
      <c r="AG64" s="83">
        <v>98.315261295629298</v>
      </c>
      <c r="AH64" s="83">
        <v>5.9107532425099736</v>
      </c>
      <c r="AI64" s="83">
        <v>1.8560261250012486</v>
      </c>
      <c r="AJ64" s="83">
        <v>8.6482432020838225</v>
      </c>
    </row>
    <row r="65" spans="2:36" s="77" customFormat="1" x14ac:dyDescent="0.15">
      <c r="B65" s="77">
        <v>2</v>
      </c>
      <c r="C65" s="78">
        <v>40745</v>
      </c>
      <c r="D65" s="79">
        <v>16</v>
      </c>
      <c r="F65" s="80">
        <v>4810</v>
      </c>
      <c r="H65" s="82">
        <v>201.36562499999999</v>
      </c>
      <c r="I65" s="82">
        <v>3.3084649024531543</v>
      </c>
      <c r="J65" s="82">
        <v>1.3014668381611796</v>
      </c>
      <c r="K65" s="82">
        <v>0.47964817320703645</v>
      </c>
      <c r="L65" s="91">
        <v>1.7537076334768706</v>
      </c>
      <c r="M65" s="91">
        <v>31.039877215081201</v>
      </c>
      <c r="N65" s="91">
        <v>5.856516650629592</v>
      </c>
      <c r="O65" s="91">
        <v>9.0592882097928401E-2</v>
      </c>
      <c r="P65" s="91">
        <v>6.1600453303879435E-2</v>
      </c>
      <c r="Q65" s="91">
        <v>1.1274282301341152</v>
      </c>
      <c r="R65" s="91">
        <v>0.12005503209123683</v>
      </c>
      <c r="S65" s="91">
        <v>0.78798007045862828</v>
      </c>
      <c r="T65" s="91">
        <v>0.51674789555701495</v>
      </c>
      <c r="V65" s="83">
        <v>6.6621110287304344</v>
      </c>
      <c r="W65" s="83">
        <v>121.02330413146751</v>
      </c>
      <c r="X65" s="83">
        <v>25.068322970894098</v>
      </c>
      <c r="Y65" s="83">
        <v>44.142054210292628</v>
      </c>
      <c r="Z65" s="83"/>
      <c r="AA65" s="83">
        <v>9.4527568641518691</v>
      </c>
      <c r="AB65" s="83">
        <v>60.101273060616734</v>
      </c>
      <c r="AC65" s="83">
        <v>10.845556984676497</v>
      </c>
      <c r="AD65" s="83">
        <v>12.44915708472789</v>
      </c>
      <c r="AE65" s="83">
        <v>21.921345418460884</v>
      </c>
      <c r="AF65" s="83">
        <v>102.32093232790598</v>
      </c>
      <c r="AG65" s="83">
        <v>103.92453242795737</v>
      </c>
      <c r="AH65" s="83">
        <v>7.1841344467154533</v>
      </c>
      <c r="AI65" s="83">
        <v>2.5421046510317762</v>
      </c>
      <c r="AJ65" s="83">
        <v>8.047306203046027</v>
      </c>
    </row>
    <row r="66" spans="2:36" s="77" customFormat="1" x14ac:dyDescent="0.15">
      <c r="B66" s="77">
        <v>3</v>
      </c>
      <c r="C66" s="78">
        <v>40761</v>
      </c>
      <c r="D66" s="79">
        <v>16</v>
      </c>
      <c r="F66" s="80">
        <v>4810</v>
      </c>
      <c r="H66" s="82">
        <v>169.00937499999998</v>
      </c>
      <c r="I66" s="82">
        <v>3.1542034298117834</v>
      </c>
      <c r="J66" s="82">
        <v>1.6554603322678982</v>
      </c>
      <c r="K66" s="82">
        <v>0.47175854491344393</v>
      </c>
      <c r="L66" s="91">
        <v>1.4906709394274611</v>
      </c>
      <c r="M66" s="91">
        <v>29.555162876251668</v>
      </c>
      <c r="N66" s="91">
        <v>6.8553134005853549</v>
      </c>
      <c r="O66" s="91">
        <v>7.6198945282143868E-2</v>
      </c>
      <c r="P66" s="91">
        <v>5.9387166334272386E-2</v>
      </c>
      <c r="Q66" s="91">
        <v>0.96350034329729295</v>
      </c>
      <c r="R66" s="91">
        <v>0.13878058171116439</v>
      </c>
      <c r="S66" s="91">
        <v>0.71609503544328978</v>
      </c>
      <c r="T66" s="91">
        <v>0.43174716602343471</v>
      </c>
      <c r="V66" s="83">
        <v>5.330899502953458</v>
      </c>
      <c r="W66" s="83">
        <v>99.203371716749217</v>
      </c>
      <c r="X66" s="83">
        <v>25.816088784010155</v>
      </c>
      <c r="Y66" s="83">
        <v>31.492170475412252</v>
      </c>
      <c r="Z66" s="83"/>
      <c r="AA66" s="83">
        <v>9.0120097994622395</v>
      </c>
      <c r="AB66" s="83">
        <v>58.696963832183414</v>
      </c>
      <c r="AC66" s="83">
        <v>13.795502768899153</v>
      </c>
      <c r="AD66" s="83">
        <v>15.274944827179061</v>
      </c>
      <c r="AE66" s="83">
        <v>18.633386742843264</v>
      </c>
      <c r="AF66" s="83">
        <v>100.13786314338807</v>
      </c>
      <c r="AG66" s="83">
        <v>101.61730520166796</v>
      </c>
      <c r="AH66" s="83">
        <v>5.7182970778331459</v>
      </c>
      <c r="AI66" s="83">
        <v>1.9053331380587548</v>
      </c>
      <c r="AJ66" s="83">
        <v>7.8003971335002582</v>
      </c>
    </row>
    <row r="67" spans="2:36" s="77" customFormat="1" x14ac:dyDescent="0.15">
      <c r="B67" s="77">
        <v>4</v>
      </c>
      <c r="C67" s="78">
        <v>40777</v>
      </c>
      <c r="D67" s="79">
        <v>16</v>
      </c>
      <c r="F67" s="80">
        <v>4810</v>
      </c>
      <c r="H67" s="82">
        <v>192.39531250000002</v>
      </c>
      <c r="I67" s="82">
        <v>3.7819563524948627</v>
      </c>
      <c r="J67" s="82">
        <v>1.3166962752248947</v>
      </c>
      <c r="K67" s="82">
        <v>0.52397686857152681</v>
      </c>
      <c r="L67" s="91">
        <v>1.8623890452698806</v>
      </c>
      <c r="M67" s="91">
        <v>29.690168057925153</v>
      </c>
      <c r="N67" s="91">
        <v>5.8590359238821206</v>
      </c>
      <c r="O67" s="91">
        <v>9.5296289584792276E-2</v>
      </c>
      <c r="P67" s="91">
        <v>6.6228732176246488E-2</v>
      </c>
      <c r="Q67" s="91">
        <v>1.2097914899472995</v>
      </c>
      <c r="R67" s="91">
        <v>0.14979483133050714</v>
      </c>
      <c r="S67" s="91">
        <v>0.80013758465037876</v>
      </c>
      <c r="T67" s="91">
        <v>0.52394972110294014</v>
      </c>
      <c r="V67" s="83">
        <v>7.276306742996093</v>
      </c>
      <c r="W67" s="83">
        <v>107.6834910529552</v>
      </c>
      <c r="X67" s="83">
        <v>23.70233965858473</v>
      </c>
      <c r="Y67" s="83">
        <v>44.789365295159421</v>
      </c>
      <c r="Z67" s="83"/>
      <c r="AA67" s="83">
        <v>10.805589578556752</v>
      </c>
      <c r="AB67" s="83">
        <v>55.969914055445194</v>
      </c>
      <c r="AC67" s="83">
        <v>10.972468960207456</v>
      </c>
      <c r="AD67" s="83">
        <v>12.31960350311795</v>
      </c>
      <c r="AE67" s="83">
        <v>23.279863065873506</v>
      </c>
      <c r="AF67" s="83">
        <v>101.0278356600829</v>
      </c>
      <c r="AG67" s="83">
        <v>102.37497020299341</v>
      </c>
      <c r="AH67" s="83">
        <v>6.7606528539192299</v>
      </c>
      <c r="AI67" s="83">
        <v>2.8723073222402</v>
      </c>
      <c r="AJ67" s="83">
        <v>8.4207580064990921</v>
      </c>
    </row>
    <row r="68" spans="2:36" s="77" customFormat="1" x14ac:dyDescent="0.15">
      <c r="B68" s="77">
        <v>5</v>
      </c>
      <c r="C68" s="78">
        <v>40793</v>
      </c>
      <c r="D68" s="79">
        <v>16</v>
      </c>
      <c r="F68" s="80">
        <v>4810</v>
      </c>
      <c r="H68" s="82">
        <v>207.93437499999999</v>
      </c>
      <c r="I68" s="82">
        <v>4.3186217389797177</v>
      </c>
      <c r="J68" s="82">
        <v>2.5350366583408572</v>
      </c>
      <c r="K68" s="82">
        <v>0.58524107960977145</v>
      </c>
      <c r="L68" s="91">
        <v>1.9267594466637352</v>
      </c>
      <c r="M68" s="91">
        <v>26.172850487876616</v>
      </c>
      <c r="N68" s="91">
        <v>10.471010280731353</v>
      </c>
      <c r="O68" s="91">
        <v>0.11068602291858047</v>
      </c>
      <c r="P68" s="91">
        <v>6.7030629796044919E-2</v>
      </c>
      <c r="Q68" s="91">
        <v>1.3276760591257777</v>
      </c>
      <c r="R68" s="91">
        <v>0.14003475290193848</v>
      </c>
      <c r="S68" s="91">
        <v>0.82829028829340701</v>
      </c>
      <c r="T68" s="91">
        <v>0.47097464015404916</v>
      </c>
      <c r="V68" s="83">
        <v>8.9798991215616066</v>
      </c>
      <c r="W68" s="83">
        <v>97.72915548623196</v>
      </c>
      <c r="X68" s="83">
        <v>49.424080442094088</v>
      </c>
      <c r="Y68" s="83">
        <v>50.0799401646712</v>
      </c>
      <c r="Z68" s="83"/>
      <c r="AA68" s="83">
        <v>12.338919254227765</v>
      </c>
      <c r="AB68" s="83">
        <v>46.999999632687938</v>
      </c>
      <c r="AC68" s="83">
        <v>21.125305486173811</v>
      </c>
      <c r="AD68" s="83">
        <v>23.769076393498715</v>
      </c>
      <c r="AE68" s="83">
        <v>24.084493083296689</v>
      </c>
      <c r="AF68" s="83">
        <v>104.54871745638621</v>
      </c>
      <c r="AG68" s="83">
        <v>107.19248836371112</v>
      </c>
      <c r="AH68" s="83">
        <v>2.942498668690841</v>
      </c>
      <c r="AI68" s="83">
        <v>1.7035736839427758</v>
      </c>
      <c r="AJ68" s="83">
        <v>8.6090881251350009</v>
      </c>
    </row>
    <row r="69" spans="2:36" s="77" customFormat="1" x14ac:dyDescent="0.15">
      <c r="B69" s="77">
        <v>6</v>
      </c>
      <c r="C69" s="78">
        <v>40809</v>
      </c>
      <c r="D69" s="79">
        <v>16</v>
      </c>
      <c r="F69" s="80">
        <v>4810</v>
      </c>
      <c r="H69" s="82">
        <v>275.50625000000002</v>
      </c>
      <c r="I69" s="82">
        <v>4.0503371732063078</v>
      </c>
      <c r="J69" s="82">
        <v>4.077152420087093</v>
      </c>
      <c r="K69" s="82">
        <v>0.48114357844791539</v>
      </c>
      <c r="L69" s="91">
        <v>1.2372235477720646</v>
      </c>
      <c r="M69" s="91">
        <v>20.784551059731854</v>
      </c>
      <c r="N69" s="91">
        <v>16.171110584981321</v>
      </c>
      <c r="O69" s="91">
        <v>6.5926126464777954E-2</v>
      </c>
      <c r="P69" s="91">
        <v>4.502043039844255E-2</v>
      </c>
      <c r="Q69" s="91">
        <v>0.82989576435146184</v>
      </c>
      <c r="R69" s="91">
        <v>0.1039577060766418</v>
      </c>
      <c r="S69" s="91">
        <v>0.59719322683433562</v>
      </c>
      <c r="T69" s="91">
        <v>0.3216494212280851</v>
      </c>
      <c r="V69" s="83">
        <v>11.158932058256704</v>
      </c>
      <c r="W69" s="83">
        <v>109.45254901921439</v>
      </c>
      <c r="X69" s="83">
        <v>107.12026563935804</v>
      </c>
      <c r="Y69" s="83">
        <v>42.607852507297174</v>
      </c>
      <c r="Z69" s="83"/>
      <c r="AA69" s="83">
        <v>11.572391923446595</v>
      </c>
      <c r="AB69" s="83">
        <v>39.727791663243352</v>
      </c>
      <c r="AC69" s="83">
        <v>33.976270167392443</v>
      </c>
      <c r="AD69" s="83">
        <v>38.881247027738219</v>
      </c>
      <c r="AE69" s="83">
        <v>15.465294347150806</v>
      </c>
      <c r="AF69" s="83">
        <v>100.74174810123318</v>
      </c>
      <c r="AG69" s="83">
        <v>105.64672496157897</v>
      </c>
      <c r="AH69" s="83">
        <v>1.5204948944136565</v>
      </c>
      <c r="AI69" s="83">
        <v>0.99342304527329583</v>
      </c>
      <c r="AJ69" s="83">
        <v>9.8211710192287747</v>
      </c>
    </row>
    <row r="70" spans="2:36" s="77" customFormat="1" x14ac:dyDescent="0.15">
      <c r="B70" s="77">
        <v>7</v>
      </c>
      <c r="C70" s="78">
        <v>40825</v>
      </c>
      <c r="D70" s="79">
        <v>16</v>
      </c>
      <c r="F70" s="80">
        <v>4810</v>
      </c>
      <c r="H70" s="82">
        <v>300.953125</v>
      </c>
      <c r="I70" s="82">
        <v>3.7970897698824846</v>
      </c>
      <c r="J70" s="82">
        <v>4.5463703752935043</v>
      </c>
      <c r="K70" s="82">
        <v>0.47224333349820785</v>
      </c>
      <c r="L70" s="91">
        <v>1.2822249538659154</v>
      </c>
      <c r="M70" s="91">
        <v>19.323303048408018</v>
      </c>
      <c r="N70" s="91">
        <v>17.201211308037042</v>
      </c>
      <c r="O70" s="91">
        <v>6.6111438047629686E-2</v>
      </c>
      <c r="P70" s="91">
        <v>4.6050472559451265E-2</v>
      </c>
      <c r="Q70" s="91">
        <v>0.84077156414787557</v>
      </c>
      <c r="R70" s="91">
        <v>0.10529193099632</v>
      </c>
      <c r="S70" s="91">
        <v>0.57864523700471948</v>
      </c>
      <c r="T70" s="91">
        <v>0.33602684585272857</v>
      </c>
      <c r="V70" s="83">
        <v>11.427460321516646</v>
      </c>
      <c r="W70" s="83">
        <v>107.89598357807247</v>
      </c>
      <c r="X70" s="83">
        <v>124.59533733824054</v>
      </c>
      <c r="Y70" s="83">
        <v>48.236200852366011</v>
      </c>
      <c r="Z70" s="83"/>
      <c r="AA70" s="83">
        <v>10.848827913949957</v>
      </c>
      <c r="AB70" s="83">
        <v>35.851424894847817</v>
      </c>
      <c r="AC70" s="83">
        <v>37.886419794112534</v>
      </c>
      <c r="AD70" s="83">
        <v>41.400247077760213</v>
      </c>
      <c r="AE70" s="83">
        <v>16.027811923323942</v>
      </c>
      <c r="AF70" s="83">
        <v>100.61448452623425</v>
      </c>
      <c r="AG70" s="83">
        <v>104.12831180988192</v>
      </c>
      <c r="AH70" s="83">
        <v>1.2886477359602853</v>
      </c>
      <c r="AI70" s="83">
        <v>0.83519147285428819</v>
      </c>
      <c r="AJ70" s="83">
        <v>9.3806259413923723</v>
      </c>
    </row>
    <row r="71" spans="2:36" s="77" customFormat="1" x14ac:dyDescent="0.15">
      <c r="B71" s="77">
        <v>8</v>
      </c>
      <c r="C71" s="78">
        <v>40841</v>
      </c>
      <c r="D71" s="79">
        <v>16</v>
      </c>
      <c r="F71" s="80">
        <v>4810</v>
      </c>
      <c r="H71" s="82">
        <v>335.66875000000005</v>
      </c>
      <c r="I71" s="94">
        <v>4.4574876981199854</v>
      </c>
      <c r="J71" s="82">
        <v>5.2857793244802842</v>
      </c>
      <c r="K71" s="82">
        <v>0.5366876101230692</v>
      </c>
      <c r="L71" s="91">
        <v>0.96457078664464024</v>
      </c>
      <c r="M71" s="91">
        <v>16.706813388406591</v>
      </c>
      <c r="N71" s="91">
        <v>20.220391326871223</v>
      </c>
      <c r="O71" s="91">
        <v>4.9510320472959918E-2</v>
      </c>
      <c r="P71" s="91">
        <v>3.6409775327861514E-2</v>
      </c>
      <c r="Q71" s="91">
        <v>0.63395985744074068</v>
      </c>
      <c r="R71" s="91">
        <v>0.10103211529362596</v>
      </c>
      <c r="S71" s="91">
        <v>0.48758745300035966</v>
      </c>
      <c r="T71" s="91">
        <v>0.2777878586791131</v>
      </c>
      <c r="V71" s="83">
        <v>14.962393237683132</v>
      </c>
      <c r="W71" s="83">
        <v>108.0153677364129</v>
      </c>
      <c r="X71" s="83">
        <v>165.6366336520486</v>
      </c>
      <c r="Y71" s="83">
        <v>40.472033779940389</v>
      </c>
      <c r="Z71" s="83"/>
      <c r="AA71" s="83">
        <v>12.735679137485674</v>
      </c>
      <c r="AB71" s="83">
        <v>32.179155115396611</v>
      </c>
      <c r="AC71" s="83">
        <v>44.048161037335696</v>
      </c>
      <c r="AD71" s="83">
        <v>49.345264833872257</v>
      </c>
      <c r="AE71" s="83">
        <v>12.057134833058003</v>
      </c>
      <c r="AF71" s="83">
        <v>101.02013012327598</v>
      </c>
      <c r="AG71" s="83">
        <v>106.31723391981254</v>
      </c>
      <c r="AH71" s="83">
        <v>0.97042031599918388</v>
      </c>
      <c r="AI71" s="83">
        <v>0.84329810695573459</v>
      </c>
      <c r="AJ71" s="83">
        <v>9.6898125024365651</v>
      </c>
    </row>
    <row r="72" spans="2:36" s="77" customFormat="1" x14ac:dyDescent="0.15">
      <c r="B72" s="77">
        <v>9</v>
      </c>
      <c r="C72" s="78">
        <v>40857</v>
      </c>
      <c r="D72" s="79">
        <v>16</v>
      </c>
      <c r="F72" s="80">
        <v>4810</v>
      </c>
      <c r="H72" s="82">
        <v>407.32656250000002</v>
      </c>
      <c r="I72" s="82">
        <v>3.9661438493400318</v>
      </c>
      <c r="J72" s="82">
        <v>5.8587991716137715</v>
      </c>
      <c r="K72" s="82">
        <v>0.52177409971788968</v>
      </c>
      <c r="L72" s="91">
        <v>0.86119740346155493</v>
      </c>
      <c r="M72" s="91">
        <v>16.599207075776249</v>
      </c>
      <c r="N72" s="91">
        <v>21.421442922978898</v>
      </c>
      <c r="O72" s="91">
        <v>4.4263874953674717E-2</v>
      </c>
      <c r="P72" s="91">
        <v>3.4394145430352255E-2</v>
      </c>
      <c r="Q72" s="91">
        <v>0.56660357286456453</v>
      </c>
      <c r="R72" s="91">
        <v>9.96049334584721E-2</v>
      </c>
      <c r="S72" s="91">
        <v>0.441966919954626</v>
      </c>
      <c r="T72" s="91">
        <v>0.26104732541711628</v>
      </c>
      <c r="V72" s="83">
        <v>16.155157405321933</v>
      </c>
      <c r="W72" s="83">
        <v>133.47842452055443</v>
      </c>
      <c r="X72" s="83">
        <v>213.75321051534965</v>
      </c>
      <c r="Y72" s="83">
        <v>43.848572248240096</v>
      </c>
      <c r="Z72" s="83"/>
      <c r="AA72" s="83">
        <v>11.331839569542948</v>
      </c>
      <c r="AB72" s="83">
        <v>32.769388694250559</v>
      </c>
      <c r="AC72" s="83">
        <v>48.823326430114768</v>
      </c>
      <c r="AD72" s="83">
        <v>52.477110553120305</v>
      </c>
      <c r="AE72" s="83">
        <v>10.764967543269437</v>
      </c>
      <c r="AF72" s="83">
        <v>103.68952223717771</v>
      </c>
      <c r="AG72" s="83">
        <v>107.34330636018325</v>
      </c>
      <c r="AH72" s="83">
        <v>0.92924268804481036</v>
      </c>
      <c r="AI72" s="83">
        <v>0.67695507785217035</v>
      </c>
      <c r="AJ72" s="83">
        <v>8.8681439472212826</v>
      </c>
    </row>
    <row r="73" spans="2:36" s="77" customFormat="1" x14ac:dyDescent="0.15">
      <c r="B73" s="77">
        <v>10</v>
      </c>
      <c r="C73" s="78">
        <v>40873</v>
      </c>
      <c r="D73" s="79">
        <v>16</v>
      </c>
      <c r="F73" s="80">
        <v>4810</v>
      </c>
      <c r="H73" s="82">
        <v>257.765625</v>
      </c>
      <c r="I73" s="82">
        <v>2.7295148282732997</v>
      </c>
      <c r="J73" s="82">
        <v>6.2021959351713383</v>
      </c>
      <c r="K73" s="82">
        <v>0.34325481476088404</v>
      </c>
      <c r="L73" s="91">
        <v>0.87291265852261357</v>
      </c>
      <c r="M73" s="91">
        <v>15.838798170974677</v>
      </c>
      <c r="N73" s="91">
        <v>22.698388477765306</v>
      </c>
      <c r="O73" s="91">
        <v>4.5174762696730569E-2</v>
      </c>
      <c r="P73" s="91">
        <v>3.7209356551658544E-2</v>
      </c>
      <c r="Q73" s="91">
        <v>0.59348227254287123</v>
      </c>
      <c r="R73" s="91">
        <v>0.1062157204157171</v>
      </c>
      <c r="S73" s="91">
        <v>0.44003865175792328</v>
      </c>
      <c r="T73" s="91">
        <v>0.24122691851866454</v>
      </c>
      <c r="V73" s="83">
        <v>7.0357509565663481</v>
      </c>
      <c r="W73" s="83">
        <v>79.516180571255475</v>
      </c>
      <c r="X73" s="83">
        <v>143.45902134916815</v>
      </c>
      <c r="Y73" s="83">
        <v>28.12585962431163</v>
      </c>
      <c r="Z73" s="83"/>
      <c r="AA73" s="83">
        <v>7.7986137950665713</v>
      </c>
      <c r="AB73" s="83">
        <v>30.848248509185616</v>
      </c>
      <c r="AC73" s="83">
        <v>51.684966126427817</v>
      </c>
      <c r="AD73" s="83">
        <v>55.65483037125999</v>
      </c>
      <c r="AE73" s="83">
        <v>10.91140823153267</v>
      </c>
      <c r="AF73" s="83">
        <v>101.24323666221268</v>
      </c>
      <c r="AG73" s="83">
        <v>105.21310090704486</v>
      </c>
      <c r="AH73" s="83">
        <v>0.82481846416340754</v>
      </c>
      <c r="AI73" s="83">
        <v>0.44008845525095391</v>
      </c>
      <c r="AJ73" s="83">
        <v>9.2771720289988355</v>
      </c>
    </row>
    <row r="74" spans="2:36" s="77" customFormat="1" x14ac:dyDescent="0.15">
      <c r="B74" s="77">
        <v>11</v>
      </c>
      <c r="C74" s="78">
        <v>40889</v>
      </c>
      <c r="D74" s="79">
        <v>16</v>
      </c>
      <c r="F74" s="80">
        <v>4810</v>
      </c>
      <c r="H74" s="82">
        <v>153.93281250000001</v>
      </c>
      <c r="I74" s="82">
        <v>2.4764639879408175</v>
      </c>
      <c r="J74" s="82">
        <v>5.4977395729291061</v>
      </c>
      <c r="K74" s="82">
        <v>0.32426821679621998</v>
      </c>
      <c r="L74" s="91">
        <v>1.1532250980529193</v>
      </c>
      <c r="M74" s="91">
        <v>17.58675206706658</v>
      </c>
      <c r="N74" s="91">
        <v>20.999570391914428</v>
      </c>
      <c r="O74" s="91">
        <v>5.8167171548115668E-2</v>
      </c>
      <c r="P74" s="91">
        <v>5.3351577769089484E-2</v>
      </c>
      <c r="Q74" s="91">
        <v>0.75499036514899343</v>
      </c>
      <c r="R74" s="91">
        <v>0.13352035640405668</v>
      </c>
      <c r="S74" s="91">
        <v>0.52472451953713106</v>
      </c>
      <c r="T74" s="91">
        <v>0.30731510680012336</v>
      </c>
      <c r="V74" s="83">
        <v>3.8120906671869617</v>
      </c>
      <c r="W74" s="83">
        <v>50.401502478859157</v>
      </c>
      <c r="X74" s="83">
        <v>78.594083508116952</v>
      </c>
      <c r="Y74" s="83">
        <v>22.18989784860927</v>
      </c>
      <c r="Z74" s="83"/>
      <c r="AA74" s="83">
        <v>7.0756113941166214</v>
      </c>
      <c r="AB74" s="83">
        <v>32.742533356141429</v>
      </c>
      <c r="AC74" s="83">
        <v>45.814496441075882</v>
      </c>
      <c r="AD74" s="83">
        <v>51.057394607219919</v>
      </c>
      <c r="AE74" s="83">
        <v>14.415313725661491</v>
      </c>
      <c r="AF74" s="83">
        <v>100.04795491699542</v>
      </c>
      <c r="AG74" s="83">
        <v>105.29085308313947</v>
      </c>
      <c r="AH74" s="83">
        <v>0.95429875232134553</v>
      </c>
      <c r="AI74" s="83">
        <v>0.45045130914074888</v>
      </c>
      <c r="AJ74" s="83">
        <v>8.9099326923755218</v>
      </c>
    </row>
    <row r="75" spans="2:36" s="77" customFormat="1" x14ac:dyDescent="0.15">
      <c r="B75" s="77">
        <v>12</v>
      </c>
      <c r="C75" s="78">
        <v>40905</v>
      </c>
      <c r="D75" s="79">
        <v>16</v>
      </c>
      <c r="F75" s="80">
        <v>4810</v>
      </c>
      <c r="H75" s="82">
        <v>143.015625</v>
      </c>
      <c r="I75" s="82">
        <v>2.6241725680969274</v>
      </c>
      <c r="J75" s="82">
        <v>4.4706789128672382</v>
      </c>
      <c r="K75" s="82">
        <v>0.33439316762843491</v>
      </c>
      <c r="L75" s="91">
        <v>1.614943358385033</v>
      </c>
      <c r="M75" s="91">
        <v>20.603068197832112</v>
      </c>
      <c r="N75" s="91">
        <v>17.42636714280146</v>
      </c>
      <c r="O75" s="91">
        <v>8.2076508626864719E-2</v>
      </c>
      <c r="P75" s="91">
        <v>7.3895179657971238E-2</v>
      </c>
      <c r="Q75" s="91">
        <v>1.0616676963800977</v>
      </c>
      <c r="R75" s="91">
        <v>0.17002034727516599</v>
      </c>
      <c r="S75" s="91">
        <v>0.67609846899767734</v>
      </c>
      <c r="T75" s="91">
        <v>0.42218726546977586</v>
      </c>
      <c r="V75" s="83">
        <v>3.7529767993423713</v>
      </c>
      <c r="W75" s="83">
        <v>51.760084268234053</v>
      </c>
      <c r="X75" s="83">
        <v>59.419043038442439</v>
      </c>
      <c r="Y75" s="83">
        <v>28.870266717379312</v>
      </c>
      <c r="Z75" s="83"/>
      <c r="AA75" s="83">
        <v>7.4976359088483644</v>
      </c>
      <c r="AB75" s="83">
        <v>36.191908589172719</v>
      </c>
      <c r="AC75" s="83">
        <v>37.255657607226986</v>
      </c>
      <c r="AD75" s="83">
        <v>41.547238659022362</v>
      </c>
      <c r="AE75" s="83">
        <v>20.186791979812913</v>
      </c>
      <c r="AF75" s="83">
        <v>101.13199408506098</v>
      </c>
      <c r="AG75" s="83">
        <v>105.42357513685636</v>
      </c>
      <c r="AH75" s="83">
        <v>1.2962836657119339</v>
      </c>
      <c r="AI75" s="83">
        <v>0.58697406350167358</v>
      </c>
      <c r="AJ75" s="83">
        <v>9.1554940685319579</v>
      </c>
    </row>
    <row r="76" spans="2:36" s="77" customFormat="1" x14ac:dyDescent="0.15">
      <c r="B76" s="77">
        <v>13</v>
      </c>
      <c r="C76" s="78">
        <v>40921</v>
      </c>
      <c r="D76" s="79">
        <v>16</v>
      </c>
      <c r="F76" s="80">
        <v>4810</v>
      </c>
      <c r="H76" s="82">
        <v>116.92343750000001</v>
      </c>
      <c r="I76" s="82">
        <v>3.9249678225400944</v>
      </c>
      <c r="J76" s="82">
        <v>3.3648096493118018</v>
      </c>
      <c r="K76" s="82">
        <v>0.46806950849477685</v>
      </c>
      <c r="L76" s="91">
        <v>1.937529666255388</v>
      </c>
      <c r="M76" s="91">
        <v>22.781837514096313</v>
      </c>
      <c r="N76" s="91">
        <v>13.250165199279101</v>
      </c>
      <c r="O76" s="91">
        <v>9.9602014263114935E-2</v>
      </c>
      <c r="P76" s="91">
        <v>7.9556214213993337E-2</v>
      </c>
      <c r="Q76" s="91">
        <v>1.2881300404116358</v>
      </c>
      <c r="R76" s="91">
        <v>0.22821680877682898</v>
      </c>
      <c r="S76" s="91">
        <v>0.80304276171764255</v>
      </c>
      <c r="T76" s="91">
        <v>0.50589800163694532</v>
      </c>
      <c r="V76" s="83">
        <v>4.5892072988827781</v>
      </c>
      <c r="W76" s="83">
        <v>45.334919138225125</v>
      </c>
      <c r="X76" s="83">
        <v>35.899588703104534</v>
      </c>
      <c r="Y76" s="83">
        <v>28.317828604600965</v>
      </c>
      <c r="Z76" s="83"/>
      <c r="AA76" s="83">
        <v>11.214193778685985</v>
      </c>
      <c r="AB76" s="83">
        <v>38.773166533206926</v>
      </c>
      <c r="AC76" s="83">
        <v>28.040080410931683</v>
      </c>
      <c r="AD76" s="83">
        <v>30.70350091537852</v>
      </c>
      <c r="AE76" s="83">
        <v>24.219120828192349</v>
      </c>
      <c r="AF76" s="83">
        <v>102.24656155101694</v>
      </c>
      <c r="AG76" s="83">
        <v>104.90998205546377</v>
      </c>
      <c r="AH76" s="83">
        <v>1.8792047409498993</v>
      </c>
      <c r="AI76" s="83">
        <v>1.1664754418850589</v>
      </c>
      <c r="AJ76" s="83">
        <v>9.783010948571274</v>
      </c>
    </row>
    <row r="77" spans="2:36" s="77" customFormat="1" x14ac:dyDescent="0.15">
      <c r="B77" s="77">
        <v>14</v>
      </c>
      <c r="C77" s="78">
        <v>40937</v>
      </c>
      <c r="D77" s="79">
        <v>16</v>
      </c>
      <c r="F77" s="80">
        <v>4810</v>
      </c>
      <c r="H77" s="82">
        <v>66.6953125</v>
      </c>
      <c r="I77" s="82">
        <v>3.1533237779169072</v>
      </c>
      <c r="J77" s="82">
        <v>3.3201923708949277</v>
      </c>
      <c r="K77" s="82">
        <v>0.41393570954375181</v>
      </c>
      <c r="L77" s="91">
        <v>1.9785740314354481</v>
      </c>
      <c r="M77" s="91">
        <v>22.608012135020601</v>
      </c>
      <c r="N77" s="91">
        <v>11.948345483157063</v>
      </c>
      <c r="O77" s="91">
        <v>9.9735531612195727E-2</v>
      </c>
      <c r="P77" s="91">
        <v>8.4678340319194426E-2</v>
      </c>
      <c r="Q77" s="91">
        <v>1.2914344741082306</v>
      </c>
      <c r="R77" s="91">
        <v>0.25486167901912316</v>
      </c>
      <c r="S77" s="91">
        <v>0.80216392175583962</v>
      </c>
      <c r="T77" s="91">
        <v>0.5217807242744027</v>
      </c>
      <c r="V77" s="83">
        <v>2.1031191478184876</v>
      </c>
      <c r="W77" s="83">
        <v>25.35695320216961</v>
      </c>
      <c r="X77" s="83">
        <v>18.272945729790944</v>
      </c>
      <c r="Y77" s="83">
        <v>16.495201666371504</v>
      </c>
      <c r="Z77" s="83"/>
      <c r="AA77" s="83">
        <v>9.0094965083340206</v>
      </c>
      <c r="AB77" s="83">
        <v>38.019093474027287</v>
      </c>
      <c r="AC77" s="83">
        <v>27.668269757457733</v>
      </c>
      <c r="AD77" s="83">
        <v>27.397646168598346</v>
      </c>
      <c r="AE77" s="83">
        <v>24.732175392943102</v>
      </c>
      <c r="AF77" s="83">
        <v>99.429035132762152</v>
      </c>
      <c r="AG77" s="83">
        <v>99.158411543902758</v>
      </c>
      <c r="AH77" s="83">
        <v>2.0649960805845451</v>
      </c>
      <c r="AI77" s="83">
        <v>0.94974128775163635</v>
      </c>
      <c r="AJ77" s="83">
        <v>8.8875582755544116</v>
      </c>
    </row>
    <row r="78" spans="2:36" s="77" customFormat="1" x14ac:dyDescent="0.15">
      <c r="B78" s="77">
        <v>15</v>
      </c>
      <c r="C78" s="78">
        <v>40953</v>
      </c>
      <c r="D78" s="79">
        <v>16</v>
      </c>
      <c r="F78" s="80">
        <v>4810</v>
      </c>
      <c r="H78" s="82">
        <v>73.435937499999994</v>
      </c>
      <c r="I78" s="82">
        <v>3.3309193208017227</v>
      </c>
      <c r="J78" s="82">
        <v>2.8389099294137514</v>
      </c>
      <c r="K78" s="82">
        <v>0.41203181359598712</v>
      </c>
      <c r="L78" s="91">
        <v>2.3601769767738801</v>
      </c>
      <c r="M78" s="91">
        <v>25.08054076882431</v>
      </c>
      <c r="N78" s="91">
        <v>10.982477317735151</v>
      </c>
      <c r="O78" s="91">
        <v>0.12008192929843416</v>
      </c>
      <c r="P78" s="91">
        <v>0.10707862933063793</v>
      </c>
      <c r="Q78" s="91">
        <v>1.5363381446294195</v>
      </c>
      <c r="R78" s="91">
        <v>0.29485826542550581</v>
      </c>
      <c r="S78" s="91">
        <v>0.93374429082885335</v>
      </c>
      <c r="T78" s="91">
        <v>0.6121727448389428</v>
      </c>
      <c r="V78" s="83">
        <v>2.4460918305993777</v>
      </c>
      <c r="W78" s="83">
        <v>29.977258505722531</v>
      </c>
      <c r="X78" s="83">
        <v>17.996190335567835</v>
      </c>
      <c r="Y78" s="83">
        <v>21.665226119413198</v>
      </c>
      <c r="Z78" s="83"/>
      <c r="AA78" s="83">
        <v>9.5169123451477802</v>
      </c>
      <c r="AB78" s="83">
        <v>40.820965219818341</v>
      </c>
      <c r="AC78" s="83">
        <v>23.657582745114595</v>
      </c>
      <c r="AD78" s="83">
        <v>24.505972073370529</v>
      </c>
      <c r="AE78" s="83">
        <v>29.502212209673502</v>
      </c>
      <c r="AF78" s="83">
        <v>103.49767251975422</v>
      </c>
      <c r="AG78" s="83">
        <v>104.34606184801015</v>
      </c>
      <c r="AH78" s="83">
        <v>2.4788032801225715</v>
      </c>
      <c r="AI78" s="83">
        <v>1.1733092643377994</v>
      </c>
      <c r="AJ78" s="83">
        <v>9.4314866296848265</v>
      </c>
    </row>
    <row r="79" spans="2:36" s="77" customFormat="1" x14ac:dyDescent="0.15">
      <c r="B79" s="77">
        <v>16</v>
      </c>
      <c r="C79" s="78">
        <v>40969</v>
      </c>
      <c r="D79" s="79">
        <v>16</v>
      </c>
      <c r="F79" s="80">
        <v>4810</v>
      </c>
      <c r="H79" s="82">
        <v>66.264062500000009</v>
      </c>
      <c r="I79" s="82">
        <v>3.5864097889166047</v>
      </c>
      <c r="J79" s="82">
        <v>2.355953784223157</v>
      </c>
      <c r="K79" s="82">
        <v>0.44832498091764861</v>
      </c>
      <c r="L79" s="91">
        <v>2.2115474481580737</v>
      </c>
      <c r="M79" s="91">
        <v>23.502841143451196</v>
      </c>
      <c r="N79" s="91">
        <v>9.2549569744017131</v>
      </c>
      <c r="O79" s="91">
        <v>0.11236405472876995</v>
      </c>
      <c r="P79" s="91">
        <v>9.9962481389390095E-2</v>
      </c>
      <c r="Q79" s="91">
        <v>1.4780722340560721</v>
      </c>
      <c r="R79" s="91">
        <v>0.27531092740885232</v>
      </c>
      <c r="S79" s="91">
        <v>0.87449636372472461</v>
      </c>
      <c r="T79" s="91">
        <v>0.55790140047368308</v>
      </c>
      <c r="V79" s="83">
        <v>2.3765008240338172</v>
      </c>
      <c r="W79" s="83">
        <v>25.348944234737314</v>
      </c>
      <c r="X79" s="83">
        <v>13.499949705583376</v>
      </c>
      <c r="Y79" s="83">
        <v>18.318264790807767</v>
      </c>
      <c r="Z79" s="83"/>
      <c r="AA79" s="83">
        <v>10.2468851111903</v>
      </c>
      <c r="AB79" s="83">
        <v>38.254437289801402</v>
      </c>
      <c r="AC79" s="83">
        <v>19.632948201859644</v>
      </c>
      <c r="AD79" s="83">
        <v>20.372958125806687</v>
      </c>
      <c r="AE79" s="83">
        <v>27.64434310197592</v>
      </c>
      <c r="AF79" s="83">
        <v>95.778613704827265</v>
      </c>
      <c r="AG79" s="83">
        <v>96.518623628774307</v>
      </c>
      <c r="AH79" s="83">
        <v>2.7942062029203885</v>
      </c>
      <c r="AI79" s="83">
        <v>1.5222751027347394</v>
      </c>
      <c r="AJ79" s="83">
        <v>9.3328387482931969</v>
      </c>
    </row>
    <row r="80" spans="2:36" s="77" customFormat="1" x14ac:dyDescent="0.15">
      <c r="B80" s="77">
        <v>17</v>
      </c>
      <c r="C80" s="78">
        <v>40985</v>
      </c>
      <c r="D80" s="79">
        <v>16</v>
      </c>
      <c r="F80" s="80">
        <v>4810</v>
      </c>
      <c r="H80" s="82">
        <v>85.317187499999989</v>
      </c>
      <c r="I80" s="82">
        <v>3.3643756997821166</v>
      </c>
      <c r="J80" s="82">
        <v>2.3304355062004829</v>
      </c>
      <c r="K80" s="82">
        <v>0.43939051256997219</v>
      </c>
      <c r="L80" s="91">
        <v>2.2382287436252883</v>
      </c>
      <c r="M80" s="91">
        <v>26.60344532407456</v>
      </c>
      <c r="N80" s="91">
        <v>9.1272332232904869</v>
      </c>
      <c r="O80" s="91">
        <v>0.1154657896138726</v>
      </c>
      <c r="P80" s="91">
        <v>0.10044786163981168</v>
      </c>
      <c r="Q80" s="91">
        <v>1.4981075012078691</v>
      </c>
      <c r="R80" s="91">
        <v>0.29450701154396847</v>
      </c>
      <c r="S80" s="91">
        <v>0.93207805461701421</v>
      </c>
      <c r="T80" s="91">
        <v>0.56417876704129744</v>
      </c>
      <c r="V80" s="83">
        <v>2.870390723987545</v>
      </c>
      <c r="W80" s="83">
        <v>38.799601164333602</v>
      </c>
      <c r="X80" s="83">
        <v>17.08075443934549</v>
      </c>
      <c r="Y80" s="83">
        <v>23.869922673471017</v>
      </c>
      <c r="Z80" s="83"/>
      <c r="AA80" s="83">
        <v>9.6125019993774767</v>
      </c>
      <c r="AB80" s="83">
        <v>45.476887250102585</v>
      </c>
      <c r="AC80" s="83">
        <v>19.420295885004023</v>
      </c>
      <c r="AD80" s="83">
        <v>20.020297128694605</v>
      </c>
      <c r="AE80" s="83">
        <v>27.977859295316104</v>
      </c>
      <c r="AF80" s="83">
        <v>102.4875444298002</v>
      </c>
      <c r="AG80" s="83">
        <v>103.08754567349078</v>
      </c>
      <c r="AH80" s="83">
        <v>3.3802664828223885</v>
      </c>
      <c r="AI80" s="83">
        <v>1.4436682288914138</v>
      </c>
      <c r="AJ80" s="83">
        <v>8.9330672164981486</v>
      </c>
    </row>
    <row r="81" spans="1:41" s="77" customFormat="1" x14ac:dyDescent="0.15">
      <c r="B81" s="77">
        <v>18</v>
      </c>
      <c r="C81" s="78">
        <v>41001</v>
      </c>
      <c r="D81" s="79">
        <v>16</v>
      </c>
      <c r="F81" s="80">
        <v>4810</v>
      </c>
      <c r="H81" s="82">
        <v>141.00468750000002</v>
      </c>
      <c r="I81" s="82">
        <v>2.622992311955596</v>
      </c>
      <c r="J81" s="82">
        <v>2.3480558298657326</v>
      </c>
      <c r="K81" s="82">
        <v>0.35185997288176246</v>
      </c>
      <c r="L81" s="91">
        <v>1.4415088639453095</v>
      </c>
      <c r="M81" s="91">
        <v>28.622278344586665</v>
      </c>
      <c r="N81" s="91">
        <v>9.144361101787263</v>
      </c>
      <c r="O81" s="91">
        <v>7.5159578092801549E-2</v>
      </c>
      <c r="P81" s="91">
        <v>5.6021144962391994E-2</v>
      </c>
      <c r="Q81" s="91">
        <v>0.96346918633181777</v>
      </c>
      <c r="R81" s="91">
        <v>0.20320229232242951</v>
      </c>
      <c r="S81" s="91">
        <v>0.67528006518889772</v>
      </c>
      <c r="T81" s="91">
        <v>0.42855060946545276</v>
      </c>
      <c r="V81" s="83">
        <v>3.6985421126220137</v>
      </c>
      <c r="W81" s="83">
        <v>80.177469598938671</v>
      </c>
      <c r="X81" s="83">
        <v>29.694200652503117</v>
      </c>
      <c r="Y81" s="83">
        <v>25.407438361136052</v>
      </c>
      <c r="Z81" s="83"/>
      <c r="AA81" s="83">
        <v>7.4942637484445607</v>
      </c>
      <c r="AB81" s="83">
        <v>56.861563271744899</v>
      </c>
      <c r="AC81" s="83">
        <v>19.567131915547773</v>
      </c>
      <c r="AD81" s="83">
        <v>21.059016674536522</v>
      </c>
      <c r="AE81" s="83">
        <v>18.018860799316368</v>
      </c>
      <c r="AF81" s="83">
        <v>101.94181973505361</v>
      </c>
      <c r="AG81" s="83">
        <v>103.43370449404236</v>
      </c>
      <c r="AH81" s="83">
        <v>4.0180138912966088</v>
      </c>
      <c r="AI81" s="83">
        <v>1.117091117933761</v>
      </c>
      <c r="AJ81" s="83">
        <v>8.6970895615621817</v>
      </c>
    </row>
    <row r="82" spans="1:41" s="77" customFormat="1" x14ac:dyDescent="0.15">
      <c r="B82" s="77">
        <v>19</v>
      </c>
      <c r="C82" s="78">
        <v>41017</v>
      </c>
      <c r="D82" s="79">
        <v>16</v>
      </c>
      <c r="F82" s="80">
        <v>4810</v>
      </c>
      <c r="H82" s="82">
        <v>296.94375000000002</v>
      </c>
      <c r="I82" s="82">
        <v>2.0302332394133487</v>
      </c>
      <c r="J82" s="82">
        <v>2.4428720484740536</v>
      </c>
      <c r="K82" s="82">
        <v>0.29242613780665688</v>
      </c>
      <c r="L82" s="91">
        <v>0.90490012022855859</v>
      </c>
      <c r="M82" s="91">
        <v>28.703460489679774</v>
      </c>
      <c r="N82" s="91">
        <v>10.244541796654399</v>
      </c>
      <c r="O82" s="91">
        <v>4.917359334928316E-2</v>
      </c>
      <c r="P82" s="91">
        <v>3.3029554320873622E-2</v>
      </c>
      <c r="Q82" s="91">
        <v>0.61448965882022988</v>
      </c>
      <c r="R82" s="91">
        <v>0.12045242055099444</v>
      </c>
      <c r="S82" s="91">
        <v>0.49464082215839256</v>
      </c>
      <c r="T82" s="91">
        <v>0.34238021951231029</v>
      </c>
      <c r="V82" s="83">
        <v>6.0286507148604755</v>
      </c>
      <c r="W82" s="83">
        <v>182.50425666772853</v>
      </c>
      <c r="X82" s="83">
        <v>72.692511014805888</v>
      </c>
      <c r="Y82" s="83">
        <v>33.588054384514876</v>
      </c>
      <c r="Z82" s="83"/>
      <c r="AA82" s="83">
        <v>5.8006663983238536</v>
      </c>
      <c r="AB82" s="83">
        <v>61.460884988395449</v>
      </c>
      <c r="AC82" s="83">
        <v>20.357267070617112</v>
      </c>
      <c r="AD82" s="83">
        <v>24.480229341350302</v>
      </c>
      <c r="AE82" s="83">
        <v>11.311251502856981</v>
      </c>
      <c r="AF82" s="83">
        <v>98.930069960193393</v>
      </c>
      <c r="AG82" s="83">
        <v>103.05303223092659</v>
      </c>
      <c r="AH82" s="83">
        <v>3.736061823810739</v>
      </c>
      <c r="AI82" s="83">
        <v>0.83108455912848123</v>
      </c>
      <c r="AJ82" s="83">
        <v>8.0998417711493644</v>
      </c>
    </row>
    <row r="83" spans="1:41" s="77" customFormat="1" x14ac:dyDescent="0.15">
      <c r="B83" s="77">
        <v>20</v>
      </c>
      <c r="C83" s="78">
        <v>41033</v>
      </c>
      <c r="D83" s="79">
        <v>16</v>
      </c>
      <c r="F83" s="80">
        <v>4810</v>
      </c>
      <c r="H83" s="82">
        <v>322.81093750000002</v>
      </c>
      <c r="I83" s="82">
        <v>1.7930175289788295</v>
      </c>
      <c r="J83" s="82">
        <v>3.2901062945814816</v>
      </c>
      <c r="K83" s="82">
        <v>0.24007249485616103</v>
      </c>
      <c r="L83" s="91">
        <v>0.72154200880509844</v>
      </c>
      <c r="M83" s="91">
        <v>27.326568138768533</v>
      </c>
      <c r="N83" s="91">
        <v>11.975720328834102</v>
      </c>
      <c r="O83" s="91">
        <v>3.7493131307063221E-2</v>
      </c>
      <c r="P83" s="91">
        <v>2.6244321338803781E-2</v>
      </c>
      <c r="Q83" s="91">
        <v>0.47542641649850337</v>
      </c>
      <c r="R83" s="91">
        <v>9.368404170211217E-2</v>
      </c>
      <c r="S83" s="91">
        <v>0.41232523384136299</v>
      </c>
      <c r="T83" s="91">
        <v>0.28595979338258481</v>
      </c>
      <c r="V83" s="83">
        <v>5.7880566948358938</v>
      </c>
      <c r="W83" s="83">
        <v>192.59335268736277</v>
      </c>
      <c r="X83" s="83">
        <v>93.735817010868544</v>
      </c>
      <c r="Y83" s="83">
        <v>29.115206538500889</v>
      </c>
      <c r="Z83" s="83"/>
      <c r="AA83" s="83">
        <v>5.1229072256537993</v>
      </c>
      <c r="AB83" s="83">
        <v>59.66134672477223</v>
      </c>
      <c r="AC83" s="83">
        <v>27.41755245484568</v>
      </c>
      <c r="AD83" s="83">
        <v>29.037373311078881</v>
      </c>
      <c r="AE83" s="83">
        <v>9.0192751100637309</v>
      </c>
      <c r="AF83" s="83">
        <v>101.22108151533544</v>
      </c>
      <c r="AG83" s="83">
        <v>102.84090237156865</v>
      </c>
      <c r="AH83" s="83">
        <v>3.0574998987807471</v>
      </c>
      <c r="AI83" s="83">
        <v>0.54497252320746392</v>
      </c>
      <c r="AJ83" s="83">
        <v>8.7134254386866132</v>
      </c>
    </row>
    <row r="84" spans="1:41" s="77" customFormat="1" x14ac:dyDescent="0.15">
      <c r="B84" s="77">
        <v>21</v>
      </c>
      <c r="C84" s="78">
        <v>41049</v>
      </c>
      <c r="D84" s="79">
        <v>16</v>
      </c>
      <c r="F84" s="80">
        <v>4810</v>
      </c>
      <c r="H84" s="82">
        <v>214.84218749999999</v>
      </c>
      <c r="I84" s="82">
        <v>1.9287655727104895</v>
      </c>
      <c r="J84" s="82">
        <v>2.4051787374470295</v>
      </c>
      <c r="K84" s="82">
        <v>0.24800628668150795</v>
      </c>
      <c r="L84" s="91">
        <v>0.93950023585456588</v>
      </c>
      <c r="M84" s="91">
        <v>28.306293395783538</v>
      </c>
      <c r="N84" s="91">
        <v>10.361119429905179</v>
      </c>
      <c r="O84" s="91">
        <v>4.8341831462007517E-2</v>
      </c>
      <c r="P84" s="91">
        <v>3.673015674571227E-2</v>
      </c>
      <c r="Q84" s="91">
        <v>0.62037610681924482</v>
      </c>
      <c r="R84" s="91">
        <v>0.10925267581238468</v>
      </c>
      <c r="S84" s="91">
        <v>0.49052594800123456</v>
      </c>
      <c r="T84" s="91">
        <v>0.34041668174136264</v>
      </c>
      <c r="V84" s="83">
        <v>4.1438021481581186</v>
      </c>
      <c r="W84" s="83">
        <v>129.38588485526392</v>
      </c>
      <c r="X84" s="83">
        <v>53.127085508892527</v>
      </c>
      <c r="Y84" s="83">
        <v>25.230535728470105</v>
      </c>
      <c r="Z84" s="83"/>
      <c r="AA84" s="83">
        <v>5.5107587791728276</v>
      </c>
      <c r="AB84" s="83">
        <v>60.223686213986227</v>
      </c>
      <c r="AC84" s="83">
        <v>20.043156145391912</v>
      </c>
      <c r="AD84" s="83">
        <v>24.728423279944739</v>
      </c>
      <c r="AE84" s="83">
        <v>11.743752948182074</v>
      </c>
      <c r="AF84" s="83">
        <v>97.521354086733055</v>
      </c>
      <c r="AG84" s="83">
        <v>102.20662122128587</v>
      </c>
      <c r="AH84" s="83">
        <v>3.6241122072775762</v>
      </c>
      <c r="AI84" s="83">
        <v>0.80192192899467118</v>
      </c>
      <c r="AJ84" s="83">
        <v>9.073263954737298</v>
      </c>
      <c r="AK84" s="95"/>
      <c r="AL84" s="95"/>
      <c r="AM84" s="95"/>
      <c r="AN84" s="95"/>
      <c r="AO84" s="95"/>
    </row>
    <row r="85" spans="1:41" s="77" customFormat="1" x14ac:dyDescent="0.15">
      <c r="C85" s="78">
        <v>41065</v>
      </c>
      <c r="D85" s="79"/>
      <c r="AK85" s="95"/>
      <c r="AL85" s="95"/>
      <c r="AM85" s="95"/>
      <c r="AN85" s="95"/>
      <c r="AO85" s="95"/>
    </row>
    <row r="86" spans="1:41" x14ac:dyDescent="0.15">
      <c r="A86" s="74" t="s">
        <v>175</v>
      </c>
      <c r="B86" s="75"/>
      <c r="C86" s="75"/>
      <c r="D86" s="76"/>
      <c r="E86" s="76"/>
      <c r="F86" s="75" t="s">
        <v>176</v>
      </c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96"/>
      <c r="AL86" s="96"/>
      <c r="AM86" s="96"/>
      <c r="AN86" s="96"/>
      <c r="AO86" s="96"/>
    </row>
    <row r="88" spans="1:41" x14ac:dyDescent="0.15">
      <c r="H88" s="97"/>
      <c r="I88" s="98" t="s">
        <v>177</v>
      </c>
      <c r="J88" s="98"/>
      <c r="K88" s="98"/>
      <c r="L88" s="98"/>
      <c r="M88" s="99"/>
      <c r="AK88" s="96"/>
      <c r="AL88" s="96"/>
      <c r="AM88" s="96"/>
      <c r="AN88" s="96"/>
      <c r="AO88" s="96"/>
    </row>
    <row r="89" spans="1:41" x14ac:dyDescent="0.15">
      <c r="H89" s="100"/>
      <c r="I89" s="101" t="s">
        <v>87</v>
      </c>
      <c r="J89" s="77"/>
      <c r="K89" s="77"/>
      <c r="L89" s="77" t="s">
        <v>178</v>
      </c>
      <c r="M89" s="102"/>
      <c r="AK89" s="96"/>
      <c r="AL89" s="96"/>
      <c r="AM89" s="96"/>
      <c r="AN89" s="96"/>
      <c r="AO89" s="96"/>
    </row>
    <row r="90" spans="1:41" x14ac:dyDescent="0.15">
      <c r="H90" s="100"/>
      <c r="I90" s="101" t="s">
        <v>88</v>
      </c>
      <c r="J90" s="77"/>
      <c r="K90" s="77"/>
      <c r="L90" s="77" t="s">
        <v>179</v>
      </c>
      <c r="M90" s="102"/>
      <c r="AK90" s="96"/>
      <c r="AL90" s="96"/>
      <c r="AM90" s="96"/>
      <c r="AN90" s="96"/>
      <c r="AO90" s="96"/>
    </row>
    <row r="91" spans="1:41" x14ac:dyDescent="0.15">
      <c r="H91" s="100"/>
      <c r="I91" s="101" t="s">
        <v>89</v>
      </c>
      <c r="J91" s="77"/>
      <c r="K91" s="77"/>
      <c r="L91" s="77" t="s">
        <v>104</v>
      </c>
      <c r="M91" s="102"/>
      <c r="AK91" s="96"/>
      <c r="AL91" s="96"/>
      <c r="AM91" s="96"/>
      <c r="AN91" s="96"/>
      <c r="AO91" s="96"/>
    </row>
    <row r="92" spans="1:41" x14ac:dyDescent="0.15">
      <c r="H92" s="100"/>
      <c r="I92" s="101" t="s">
        <v>92</v>
      </c>
      <c r="J92" s="77"/>
      <c r="K92" s="77"/>
      <c r="L92" s="77" t="s">
        <v>180</v>
      </c>
      <c r="M92" s="102"/>
      <c r="AK92" s="96"/>
      <c r="AL92" s="96"/>
      <c r="AM92" s="96"/>
      <c r="AN92" s="96"/>
      <c r="AO92" s="96"/>
    </row>
    <row r="93" spans="1:41" x14ac:dyDescent="0.15">
      <c r="H93" s="100"/>
      <c r="I93" s="101" t="s">
        <v>90</v>
      </c>
      <c r="J93" s="77"/>
      <c r="K93" s="77"/>
      <c r="L93" s="77" t="s">
        <v>102</v>
      </c>
      <c r="M93" s="102"/>
      <c r="AK93" s="96"/>
      <c r="AL93" s="96"/>
      <c r="AM93" s="96"/>
      <c r="AN93" s="96"/>
      <c r="AO93" s="96"/>
    </row>
    <row r="94" spans="1:41" x14ac:dyDescent="0.15">
      <c r="H94" s="100"/>
      <c r="I94" s="101" t="s">
        <v>91</v>
      </c>
      <c r="J94" s="77"/>
      <c r="K94" s="77"/>
      <c r="L94" s="77" t="s">
        <v>181</v>
      </c>
      <c r="M94" s="102"/>
      <c r="AK94" s="96"/>
      <c r="AL94" s="96"/>
      <c r="AM94" s="96"/>
      <c r="AN94" s="96"/>
      <c r="AO94" s="96"/>
    </row>
    <row r="95" spans="1:41" x14ac:dyDescent="0.15">
      <c r="H95" s="100"/>
      <c r="I95" s="101" t="s">
        <v>182</v>
      </c>
      <c r="J95" s="77"/>
      <c r="K95" s="77"/>
      <c r="L95" s="77" t="s">
        <v>107</v>
      </c>
      <c r="M95" s="102"/>
      <c r="AK95" s="96"/>
      <c r="AL95" s="96"/>
      <c r="AM95" s="96"/>
      <c r="AN95" s="96"/>
      <c r="AO95" s="96"/>
    </row>
    <row r="96" spans="1:41" x14ac:dyDescent="0.15">
      <c r="H96" s="100"/>
      <c r="I96" s="101" t="s">
        <v>183</v>
      </c>
      <c r="J96" s="77"/>
      <c r="K96" s="77"/>
      <c r="L96" s="77" t="s">
        <v>108</v>
      </c>
      <c r="M96" s="102"/>
      <c r="AK96" s="96"/>
      <c r="AL96" s="96"/>
      <c r="AM96" s="96"/>
      <c r="AN96" s="96"/>
      <c r="AO96" s="96"/>
    </row>
    <row r="97" spans="8:41" x14ac:dyDescent="0.15">
      <c r="H97" s="100"/>
      <c r="I97" s="101" t="s">
        <v>184</v>
      </c>
      <c r="J97" s="77"/>
      <c r="K97" s="77"/>
      <c r="L97" s="77" t="s">
        <v>109</v>
      </c>
      <c r="M97" s="102"/>
      <c r="AK97" s="96"/>
      <c r="AL97" s="96"/>
      <c r="AM97" s="96"/>
      <c r="AN97" s="96"/>
      <c r="AO97" s="96"/>
    </row>
    <row r="98" spans="8:41" x14ac:dyDescent="0.15">
      <c r="H98" s="100"/>
      <c r="I98" s="101" t="s">
        <v>96</v>
      </c>
      <c r="J98" s="77"/>
      <c r="K98" s="77"/>
      <c r="L98" s="77" t="s">
        <v>110</v>
      </c>
      <c r="M98" s="102"/>
      <c r="AK98" s="96"/>
      <c r="AL98" s="96"/>
      <c r="AM98" s="96"/>
      <c r="AN98" s="96"/>
      <c r="AO98" s="96"/>
    </row>
    <row r="99" spans="8:41" x14ac:dyDescent="0.15">
      <c r="H99" s="100"/>
      <c r="I99" s="101" t="s">
        <v>97</v>
      </c>
      <c r="J99" s="77"/>
      <c r="K99" s="77"/>
      <c r="L99" s="77" t="s">
        <v>185</v>
      </c>
      <c r="M99" s="102"/>
      <c r="AK99" s="96"/>
      <c r="AL99" s="96"/>
      <c r="AM99" s="96"/>
      <c r="AN99" s="96"/>
      <c r="AO99" s="96"/>
    </row>
    <row r="100" spans="8:41" x14ac:dyDescent="0.15">
      <c r="H100" s="100"/>
      <c r="I100" s="101" t="s">
        <v>186</v>
      </c>
      <c r="J100" s="77"/>
      <c r="K100" s="77"/>
      <c r="L100" s="77" t="s">
        <v>187</v>
      </c>
      <c r="M100" s="102"/>
      <c r="AK100" s="96"/>
      <c r="AL100" s="96"/>
      <c r="AM100" s="96"/>
      <c r="AN100" s="96"/>
      <c r="AO100" s="96"/>
    </row>
    <row r="101" spans="8:41" x14ac:dyDescent="0.15">
      <c r="H101" s="100"/>
      <c r="I101" s="101" t="s">
        <v>188</v>
      </c>
      <c r="J101" s="77"/>
      <c r="K101" s="77"/>
      <c r="L101" s="77" t="s">
        <v>189</v>
      </c>
      <c r="M101" s="102"/>
      <c r="AK101" s="96"/>
      <c r="AL101" s="96"/>
      <c r="AM101" s="96"/>
      <c r="AN101" s="96"/>
      <c r="AO101" s="96"/>
    </row>
    <row r="102" spans="8:41" x14ac:dyDescent="0.15">
      <c r="H102" s="100"/>
      <c r="I102" s="101" t="s">
        <v>100</v>
      </c>
      <c r="J102" s="77"/>
      <c r="K102" s="77"/>
      <c r="L102" s="77" t="s">
        <v>114</v>
      </c>
      <c r="M102" s="102"/>
      <c r="AK102" s="96"/>
      <c r="AL102" s="96"/>
      <c r="AM102" s="96"/>
      <c r="AN102" s="96"/>
      <c r="AO102" s="96"/>
    </row>
    <row r="103" spans="8:41" x14ac:dyDescent="0.15">
      <c r="H103" s="103"/>
      <c r="I103" s="104"/>
      <c r="J103" s="104"/>
      <c r="K103" s="104"/>
      <c r="L103" s="104"/>
      <c r="M103" s="105"/>
      <c r="AK103" s="96"/>
      <c r="AL103" s="96"/>
      <c r="AM103" s="96"/>
      <c r="AN103" s="96"/>
      <c r="AO103" s="96"/>
    </row>
  </sheetData>
  <phoneticPr fontId="1"/>
  <pageMargins left="0.7" right="0.7" top="0.75" bottom="0.75" header="0.3" footer="0.3"/>
  <pageSetup paperSize="9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2"/>
  <sheetViews>
    <sheetView zoomScaleNormal="100" workbookViewId="0"/>
  </sheetViews>
  <sheetFormatPr defaultColWidth="12.796875" defaultRowHeight="14.4" x14ac:dyDescent="0.2"/>
  <cols>
    <col min="1" max="1" width="21.59765625" bestFit="1" customWidth="1"/>
    <col min="2" max="2" width="3.19921875" bestFit="1" customWidth="1"/>
  </cols>
  <sheetData>
    <row r="1" spans="1:36" s="68" customFormat="1" ht="12.6" thickBot="1" x14ac:dyDescent="0.2">
      <c r="A1" s="65"/>
      <c r="B1" s="65"/>
      <c r="C1" s="65"/>
      <c r="D1" s="66"/>
      <c r="E1" s="66"/>
      <c r="F1" s="66"/>
      <c r="G1" s="65"/>
      <c r="H1" s="67" t="s">
        <v>116</v>
      </c>
      <c r="I1" s="65" t="s">
        <v>117</v>
      </c>
      <c r="J1" s="65" t="s">
        <v>118</v>
      </c>
      <c r="K1" s="65" t="s">
        <v>119</v>
      </c>
      <c r="L1" s="65" t="s">
        <v>120</v>
      </c>
      <c r="M1" s="65" t="s">
        <v>121</v>
      </c>
      <c r="N1" s="65" t="s">
        <v>122</v>
      </c>
      <c r="O1" s="65" t="s">
        <v>123</v>
      </c>
      <c r="P1" s="65" t="s">
        <v>124</v>
      </c>
      <c r="Q1" s="65" t="s">
        <v>125</v>
      </c>
      <c r="R1" s="65" t="s">
        <v>126</v>
      </c>
      <c r="S1" s="65" t="s">
        <v>127</v>
      </c>
      <c r="T1" s="65" t="s">
        <v>128</v>
      </c>
      <c r="U1" s="65"/>
      <c r="V1" s="65" t="s">
        <v>129</v>
      </c>
      <c r="W1" s="65" t="s">
        <v>130</v>
      </c>
      <c r="X1" s="65" t="s">
        <v>131</v>
      </c>
      <c r="Y1" s="65" t="s">
        <v>132</v>
      </c>
      <c r="Z1" s="65"/>
      <c r="AA1" s="65" t="s">
        <v>133</v>
      </c>
      <c r="AB1" s="65" t="s">
        <v>134</v>
      </c>
      <c r="AC1" s="65" t="s">
        <v>135</v>
      </c>
      <c r="AD1" s="65" t="s">
        <v>136</v>
      </c>
      <c r="AE1" s="65" t="s">
        <v>137</v>
      </c>
      <c r="AF1" s="65" t="s">
        <v>138</v>
      </c>
      <c r="AG1" s="65" t="s">
        <v>139</v>
      </c>
      <c r="AH1" s="65" t="s">
        <v>140</v>
      </c>
      <c r="AI1" s="65" t="s">
        <v>141</v>
      </c>
      <c r="AJ1" s="65" t="s">
        <v>142</v>
      </c>
    </row>
    <row r="2" spans="1:36" s="68" customFormat="1" ht="12" x14ac:dyDescent="0.15">
      <c r="A2" s="69"/>
      <c r="B2" s="69"/>
      <c r="C2" s="69"/>
      <c r="D2" s="70"/>
      <c r="E2" s="70"/>
      <c r="F2" s="70"/>
      <c r="G2" s="69"/>
      <c r="H2" s="70" t="s">
        <v>143</v>
      </c>
      <c r="I2" s="69" t="s">
        <v>144</v>
      </c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 t="s">
        <v>145</v>
      </c>
      <c r="W2" s="69"/>
      <c r="X2" s="69" t="s">
        <v>146</v>
      </c>
      <c r="Y2" s="69"/>
      <c r="Z2" s="69"/>
      <c r="AA2" s="69" t="s">
        <v>147</v>
      </c>
      <c r="AB2" s="69"/>
      <c r="AC2" s="69" t="s">
        <v>148</v>
      </c>
      <c r="AD2" s="69" t="s">
        <v>146</v>
      </c>
      <c r="AE2" s="69"/>
      <c r="AF2" s="69"/>
      <c r="AG2" s="69"/>
      <c r="AH2" s="69"/>
      <c r="AI2" s="69"/>
      <c r="AJ2" s="69"/>
    </row>
    <row r="3" spans="1:36" s="68" customFormat="1" ht="12" x14ac:dyDescent="0.15">
      <c r="A3" s="69" t="s">
        <v>149</v>
      </c>
      <c r="B3" s="69" t="s">
        <v>220</v>
      </c>
      <c r="C3" s="70" t="s">
        <v>7</v>
      </c>
      <c r="D3" s="71" t="s">
        <v>150</v>
      </c>
      <c r="E3" s="70"/>
      <c r="F3" s="70" t="s">
        <v>151</v>
      </c>
      <c r="G3" s="69"/>
      <c r="H3" s="70" t="s">
        <v>9</v>
      </c>
      <c r="I3" s="70" t="s">
        <v>152</v>
      </c>
      <c r="J3" s="70" t="s">
        <v>153</v>
      </c>
      <c r="K3" s="70" t="s">
        <v>129</v>
      </c>
      <c r="L3" s="70" t="s">
        <v>13</v>
      </c>
      <c r="M3" s="70" t="s">
        <v>14</v>
      </c>
      <c r="N3" s="70" t="s">
        <v>15</v>
      </c>
      <c r="O3" s="70" t="s">
        <v>16</v>
      </c>
      <c r="P3" s="70" t="s">
        <v>17</v>
      </c>
      <c r="Q3" s="70" t="s">
        <v>18</v>
      </c>
      <c r="R3" s="70" t="s">
        <v>19</v>
      </c>
      <c r="S3" s="70" t="s">
        <v>154</v>
      </c>
      <c r="T3" s="70" t="s">
        <v>155</v>
      </c>
      <c r="U3" s="70"/>
      <c r="V3" s="69" t="s">
        <v>156</v>
      </c>
      <c r="W3" s="69" t="s">
        <v>157</v>
      </c>
      <c r="X3" s="69" t="s">
        <v>158</v>
      </c>
      <c r="Y3" s="69" t="s">
        <v>159</v>
      </c>
      <c r="Z3" s="69"/>
      <c r="AA3" s="69" t="s">
        <v>160</v>
      </c>
      <c r="AB3" s="69" t="s">
        <v>161</v>
      </c>
      <c r="AC3" s="69" t="s">
        <v>162</v>
      </c>
      <c r="AD3" s="69" t="s">
        <v>163</v>
      </c>
      <c r="AE3" s="69" t="s">
        <v>164</v>
      </c>
      <c r="AF3" s="69" t="s">
        <v>165</v>
      </c>
      <c r="AG3" s="69" t="s">
        <v>166</v>
      </c>
      <c r="AH3" s="69" t="s">
        <v>167</v>
      </c>
      <c r="AI3" s="69" t="s">
        <v>168</v>
      </c>
      <c r="AJ3" s="69" t="s">
        <v>169</v>
      </c>
    </row>
    <row r="4" spans="1:36" s="68" customFormat="1" ht="12" x14ac:dyDescent="0.15">
      <c r="A4" s="72"/>
      <c r="B4" s="72"/>
      <c r="C4" s="72"/>
      <c r="D4" s="73" t="s">
        <v>170</v>
      </c>
      <c r="E4" s="73"/>
      <c r="F4" s="73" t="s">
        <v>171</v>
      </c>
      <c r="G4" s="72"/>
      <c r="H4" s="72" t="s">
        <v>172</v>
      </c>
      <c r="I4" s="73" t="s">
        <v>40</v>
      </c>
      <c r="J4" s="73" t="s">
        <v>40</v>
      </c>
      <c r="K4" s="73" t="s">
        <v>40</v>
      </c>
      <c r="L4" s="73" t="s">
        <v>40</v>
      </c>
      <c r="M4" s="73" t="s">
        <v>40</v>
      </c>
      <c r="N4" s="73" t="s">
        <v>40</v>
      </c>
      <c r="O4" s="73" t="s">
        <v>40</v>
      </c>
      <c r="P4" s="73" t="s">
        <v>40</v>
      </c>
      <c r="Q4" s="73" t="s">
        <v>40</v>
      </c>
      <c r="R4" s="73" t="s">
        <v>40</v>
      </c>
      <c r="S4" s="73" t="s">
        <v>40</v>
      </c>
      <c r="T4" s="73" t="s">
        <v>40</v>
      </c>
      <c r="U4" s="73"/>
      <c r="V4" s="72" t="s">
        <v>172</v>
      </c>
      <c r="W4" s="72" t="s">
        <v>172</v>
      </c>
      <c r="X4" s="72" t="s">
        <v>172</v>
      </c>
      <c r="Y4" s="72" t="s">
        <v>172</v>
      </c>
      <c r="Z4" s="72"/>
      <c r="AA4" s="72" t="s">
        <v>40</v>
      </c>
      <c r="AB4" s="72" t="s">
        <v>40</v>
      </c>
      <c r="AC4" s="72" t="s">
        <v>40</v>
      </c>
      <c r="AD4" s="72" t="s">
        <v>40</v>
      </c>
      <c r="AE4" s="72" t="s">
        <v>40</v>
      </c>
      <c r="AF4" s="72" t="s">
        <v>40</v>
      </c>
      <c r="AG4" s="72" t="s">
        <v>40</v>
      </c>
      <c r="AH4" s="72"/>
      <c r="AI4" s="72"/>
      <c r="AJ4" s="72"/>
    </row>
    <row r="5" spans="1:36" s="68" customFormat="1" ht="12" x14ac:dyDescent="0.15">
      <c r="A5" s="74" t="s">
        <v>192</v>
      </c>
      <c r="B5" s="75"/>
      <c r="C5" s="75"/>
      <c r="D5" s="76"/>
      <c r="E5" s="76"/>
      <c r="F5" s="75" t="s">
        <v>193</v>
      </c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</row>
    <row r="6" spans="1:36" s="77" customFormat="1" ht="12" x14ac:dyDescent="0.15">
      <c r="B6" s="77">
        <v>1</v>
      </c>
      <c r="C6" s="106">
        <v>41076</v>
      </c>
      <c r="D6" s="79">
        <v>18</v>
      </c>
      <c r="E6" s="80"/>
      <c r="F6" s="80">
        <v>200</v>
      </c>
      <c r="H6" s="82">
        <v>174.45416666666665</v>
      </c>
      <c r="I6" s="91">
        <v>17.323269089712305</v>
      </c>
      <c r="J6" s="91">
        <v>0.59140627055402106</v>
      </c>
      <c r="K6" s="91">
        <v>2.3445564913129688</v>
      </c>
      <c r="L6" s="91">
        <v>7.1424937544809289E-2</v>
      </c>
      <c r="M6" s="91">
        <v>23.695488201614825</v>
      </c>
      <c r="N6" s="91">
        <v>3.0029819011181642</v>
      </c>
      <c r="O6" s="91">
        <v>4.2776567090430772E-3</v>
      </c>
      <c r="P6" s="91">
        <v>1.3534522685462931E-3</v>
      </c>
      <c r="Q6" s="91">
        <v>5.2571982841983632E-2</v>
      </c>
      <c r="R6" s="91">
        <v>3.9719952526749751E-2</v>
      </c>
      <c r="S6" s="91">
        <v>0.51396111726065263</v>
      </c>
      <c r="T6" s="91">
        <v>0.1594132282578733</v>
      </c>
      <c r="U6" s="91"/>
      <c r="V6" s="107">
        <v>30.221164729881849</v>
      </c>
      <c r="W6" s="107">
        <v>98.187891728499338</v>
      </c>
      <c r="X6" s="107">
        <v>12.941312902383812</v>
      </c>
      <c r="Y6" s="107">
        <v>1.557547244824802</v>
      </c>
      <c r="Z6" s="107"/>
      <c r="AA6" s="107">
        <v>49.495054542035163</v>
      </c>
      <c r="AB6" s="107">
        <v>56.282915796507787</v>
      </c>
      <c r="AC6" s="107">
        <v>4.9283855879501752</v>
      </c>
      <c r="AD6" s="107">
        <v>7.4181735808643996</v>
      </c>
      <c r="AE6" s="107">
        <v>0.89281171931011605</v>
      </c>
      <c r="AF6" s="107">
        <v>111.59916764580325</v>
      </c>
      <c r="AG6" s="107">
        <v>114.08895563871748</v>
      </c>
      <c r="AH6" s="107">
        <v>11.290425880427978</v>
      </c>
      <c r="AI6" s="107">
        <v>29.291656095367589</v>
      </c>
      <c r="AJ6" s="107">
        <v>8.6201721645641989</v>
      </c>
    </row>
    <row r="7" spans="1:36" s="77" customFormat="1" ht="12" x14ac:dyDescent="0.15">
      <c r="B7" s="77">
        <v>2</v>
      </c>
      <c r="C7" s="106">
        <v>41094</v>
      </c>
      <c r="D7" s="79">
        <v>18</v>
      </c>
      <c r="E7" s="80"/>
      <c r="F7" s="80">
        <v>200</v>
      </c>
      <c r="H7" s="82">
        <v>45.445833333333333</v>
      </c>
      <c r="I7" s="91">
        <v>19.971096155507816</v>
      </c>
      <c r="J7" s="91">
        <v>2.2189786735917316</v>
      </c>
      <c r="K7" s="91">
        <v>2.9267197124834374</v>
      </c>
      <c r="L7" s="91">
        <v>0.13879948455546021</v>
      </c>
      <c r="M7" s="91">
        <v>17.078271782355785</v>
      </c>
      <c r="N7" s="91">
        <v>6.9959654386084056</v>
      </c>
      <c r="O7" s="91">
        <v>8.0854973522575604E-3</v>
      </c>
      <c r="P7" s="91">
        <v>2.6739314278869781E-3</v>
      </c>
      <c r="Q7" s="91">
        <v>9.81477910920633E-2</v>
      </c>
      <c r="R7" s="91">
        <v>2.5707208145738271E-2</v>
      </c>
      <c r="S7" s="91">
        <v>0.48669184005320903</v>
      </c>
      <c r="T7" s="91">
        <v>0.13835044856876613</v>
      </c>
      <c r="U7" s="91"/>
      <c r="V7" s="107">
        <v>9.0760310736718228</v>
      </c>
      <c r="W7" s="107">
        <v>18.109522028523585</v>
      </c>
      <c r="X7" s="107">
        <v>7.8695887551956956</v>
      </c>
      <c r="Y7" s="107">
        <v>0.78848228023250233</v>
      </c>
      <c r="Z7" s="107"/>
      <c r="AA7" s="107">
        <v>57.060274730022336</v>
      </c>
      <c r="AB7" s="107">
        <v>39.848586108422673</v>
      </c>
      <c r="AC7" s="107">
        <v>18.491488946597766</v>
      </c>
      <c r="AD7" s="107">
        <v>17.316414240826688</v>
      </c>
      <c r="AE7" s="107">
        <v>1.7349935569432526</v>
      </c>
      <c r="AF7" s="107">
        <v>117.13534334198603</v>
      </c>
      <c r="AG7" s="107">
        <v>115.96026863621495</v>
      </c>
      <c r="AH7" s="107">
        <v>3.4244093729846523</v>
      </c>
      <c r="AI7" s="107">
        <v>9.0001298314335596</v>
      </c>
      <c r="AJ7" s="107">
        <v>7.9609988213238028</v>
      </c>
    </row>
    <row r="8" spans="1:36" s="77" customFormat="1" ht="12" x14ac:dyDescent="0.15">
      <c r="B8" s="77">
        <v>3</v>
      </c>
      <c r="C8" s="106">
        <v>41112</v>
      </c>
      <c r="D8" s="79">
        <v>18</v>
      </c>
      <c r="E8" s="80"/>
      <c r="F8" s="80">
        <v>200</v>
      </c>
      <c r="H8" s="82">
        <v>5.9</v>
      </c>
      <c r="I8" s="91">
        <v>16.22157566414171</v>
      </c>
      <c r="J8" s="91">
        <v>7.7643387254571152</v>
      </c>
      <c r="K8" s="91">
        <v>2.856931873709748</v>
      </c>
      <c r="L8" s="91">
        <v>3.0520059715447884E-2</v>
      </c>
      <c r="M8" s="91">
        <v>1.5818477369874859</v>
      </c>
      <c r="N8" s="91">
        <v>25.177644888500016</v>
      </c>
      <c r="O8" s="91">
        <v>2.5177123964138237E-3</v>
      </c>
      <c r="P8" s="91">
        <v>1.6325768193322786E-3</v>
      </c>
      <c r="Q8" s="91">
        <v>5.7937072067995588E-2</v>
      </c>
      <c r="R8" s="91">
        <v>2.6351685703556713E-3</v>
      </c>
      <c r="S8" s="91">
        <v>0.27412216488578445</v>
      </c>
      <c r="T8" s="91">
        <v>2.9302929565256583E-2</v>
      </c>
      <c r="U8" s="91"/>
      <c r="V8" s="107">
        <v>0.95707296418436094</v>
      </c>
      <c r="W8" s="107">
        <v>0.20920962919890868</v>
      </c>
      <c r="X8" s="107">
        <v>3.7114517666497382</v>
      </c>
      <c r="Y8" s="107">
        <v>2.2508544040142815E-2</v>
      </c>
      <c r="Z8" s="107"/>
      <c r="AA8" s="107">
        <v>46.347359040404889</v>
      </c>
      <c r="AB8" s="107">
        <v>3.5459259186255703</v>
      </c>
      <c r="AC8" s="107">
        <v>64.702822712142634</v>
      </c>
      <c r="AD8" s="107">
        <v>62.905962146605724</v>
      </c>
      <c r="AE8" s="107">
        <v>0.38150074644309856</v>
      </c>
      <c r="AF8" s="107">
        <v>114.97760841761618</v>
      </c>
      <c r="AG8" s="107">
        <v>113.18074785207928</v>
      </c>
      <c r="AH8" s="107">
        <v>8.3881961170033742E-2</v>
      </c>
      <c r="AI8" s="107">
        <v>2.0892411108953373</v>
      </c>
      <c r="AJ8" s="107">
        <v>6.6242992289455085</v>
      </c>
    </row>
    <row r="9" spans="1:36" s="77" customFormat="1" ht="12" x14ac:dyDescent="0.15">
      <c r="B9" s="77">
        <v>4</v>
      </c>
      <c r="C9" s="106">
        <v>41130</v>
      </c>
      <c r="D9" s="79">
        <v>18</v>
      </c>
      <c r="E9" s="80"/>
      <c r="F9" s="80">
        <v>200</v>
      </c>
      <c r="H9" s="82">
        <v>9.6180555555555554</v>
      </c>
      <c r="I9" s="91">
        <v>14.197014515401127</v>
      </c>
      <c r="J9" s="91">
        <v>8.3599951387409686</v>
      </c>
      <c r="K9" s="91">
        <v>2.4276889879817958</v>
      </c>
      <c r="L9" s="91">
        <v>2.4435323131345318E-2</v>
      </c>
      <c r="M9" s="91">
        <v>1.5677183384953224</v>
      </c>
      <c r="N9" s="91">
        <v>26.586883171635506</v>
      </c>
      <c r="O9" s="91">
        <v>1.5081212212131742E-3</v>
      </c>
      <c r="P9" s="91">
        <v>9.3275717045104237E-4</v>
      </c>
      <c r="Q9" s="91">
        <v>4.2661347015747357E-2</v>
      </c>
      <c r="R9" s="91">
        <v>4.6548958881432239E-3</v>
      </c>
      <c r="S9" s="91">
        <v>0.24641016453731707</v>
      </c>
      <c r="T9" s="91">
        <v>2.8235332853848581E-2</v>
      </c>
      <c r="U9" s="91"/>
      <c r="V9" s="91">
        <v>1.3654767433215667</v>
      </c>
      <c r="W9" s="91">
        <v>0.34259118395662969</v>
      </c>
      <c r="X9" s="91">
        <v>6.3899152311539442</v>
      </c>
      <c r="Y9" s="91">
        <v>2.9377536924403876E-2</v>
      </c>
      <c r="Z9" s="91"/>
      <c r="AA9" s="91">
        <v>40.562898615431799</v>
      </c>
      <c r="AB9" s="91">
        <v>3.5619588801266917</v>
      </c>
      <c r="AC9" s="91">
        <v>69.666626156174729</v>
      </c>
      <c r="AD9" s="91">
        <v>66.436663775174594</v>
      </c>
      <c r="AE9" s="91">
        <v>0.30544153914181649</v>
      </c>
      <c r="AF9" s="91">
        <v>114.09692519087503</v>
      </c>
      <c r="AG9" s="91">
        <v>110.86696280987489</v>
      </c>
      <c r="AH9" s="91">
        <v>7.978326644674516E-2</v>
      </c>
      <c r="AI9" s="91">
        <v>1.6982084654105702</v>
      </c>
      <c r="AJ9" s="91">
        <v>6.8226134745005966</v>
      </c>
    </row>
    <row r="10" spans="1:36" s="119" customFormat="1" ht="12" x14ac:dyDescent="0.15">
      <c r="A10" s="108"/>
      <c r="B10" s="108">
        <v>5</v>
      </c>
      <c r="C10" s="109">
        <v>41148</v>
      </c>
      <c r="D10" s="110">
        <v>18</v>
      </c>
      <c r="E10" s="111"/>
      <c r="F10" s="111">
        <v>200</v>
      </c>
      <c r="G10" s="108"/>
      <c r="H10" s="108">
        <v>999</v>
      </c>
      <c r="I10" s="108">
        <v>999</v>
      </c>
      <c r="J10" s="108">
        <v>999</v>
      </c>
      <c r="K10" s="108">
        <v>999</v>
      </c>
      <c r="L10" s="108">
        <v>999</v>
      </c>
      <c r="M10" s="108">
        <v>999</v>
      </c>
      <c r="N10" s="108">
        <v>999</v>
      </c>
      <c r="O10" s="108">
        <v>999</v>
      </c>
      <c r="P10" s="108">
        <v>999</v>
      </c>
      <c r="Q10" s="108">
        <v>999</v>
      </c>
      <c r="R10" s="108">
        <v>999</v>
      </c>
      <c r="S10" s="108">
        <v>999</v>
      </c>
      <c r="T10" s="108">
        <v>999</v>
      </c>
      <c r="U10" s="108"/>
      <c r="V10" s="108">
        <v>999</v>
      </c>
      <c r="W10" s="108">
        <v>999</v>
      </c>
      <c r="X10" s="108">
        <v>999</v>
      </c>
      <c r="Y10" s="108">
        <v>999</v>
      </c>
      <c r="Z10" s="108"/>
      <c r="AA10" s="108">
        <v>999</v>
      </c>
      <c r="AB10" s="108">
        <v>999</v>
      </c>
      <c r="AC10" s="108">
        <v>999</v>
      </c>
      <c r="AD10" s="108">
        <v>999</v>
      </c>
      <c r="AE10" s="108">
        <v>999</v>
      </c>
      <c r="AF10" s="108">
        <v>999</v>
      </c>
      <c r="AG10" s="108">
        <v>999</v>
      </c>
      <c r="AH10" s="108">
        <v>999</v>
      </c>
      <c r="AI10" s="108">
        <v>999</v>
      </c>
      <c r="AJ10" s="108">
        <v>999</v>
      </c>
    </row>
    <row r="11" spans="1:36" s="119" customFormat="1" ht="12" x14ac:dyDescent="0.15">
      <c r="A11" s="108"/>
      <c r="B11" s="108">
        <v>6</v>
      </c>
      <c r="C11" s="109">
        <v>41166</v>
      </c>
      <c r="D11" s="110">
        <v>18</v>
      </c>
      <c r="E11" s="111"/>
      <c r="F11" s="111">
        <v>200</v>
      </c>
      <c r="G11" s="108"/>
      <c r="H11" s="108">
        <v>999</v>
      </c>
      <c r="I11" s="108">
        <v>999</v>
      </c>
      <c r="J11" s="108">
        <v>999</v>
      </c>
      <c r="K11" s="108">
        <v>999</v>
      </c>
      <c r="L11" s="108">
        <v>999</v>
      </c>
      <c r="M11" s="108">
        <v>999</v>
      </c>
      <c r="N11" s="108">
        <v>999</v>
      </c>
      <c r="O11" s="108">
        <v>999</v>
      </c>
      <c r="P11" s="108">
        <v>999</v>
      </c>
      <c r="Q11" s="108">
        <v>999</v>
      </c>
      <c r="R11" s="108">
        <v>999</v>
      </c>
      <c r="S11" s="108">
        <v>999</v>
      </c>
      <c r="T11" s="108">
        <v>999</v>
      </c>
      <c r="U11" s="108"/>
      <c r="V11" s="108">
        <v>999</v>
      </c>
      <c r="W11" s="108">
        <v>999</v>
      </c>
      <c r="X11" s="108">
        <v>999</v>
      </c>
      <c r="Y11" s="108">
        <v>999</v>
      </c>
      <c r="Z11" s="108"/>
      <c r="AA11" s="108">
        <v>999</v>
      </c>
      <c r="AB11" s="108">
        <v>999</v>
      </c>
      <c r="AC11" s="108">
        <v>999</v>
      </c>
      <c r="AD11" s="108">
        <v>999</v>
      </c>
      <c r="AE11" s="108">
        <v>999</v>
      </c>
      <c r="AF11" s="108">
        <v>999</v>
      </c>
      <c r="AG11" s="108">
        <v>999</v>
      </c>
      <c r="AH11" s="108">
        <v>999</v>
      </c>
      <c r="AI11" s="108">
        <v>999</v>
      </c>
      <c r="AJ11" s="108">
        <v>999</v>
      </c>
    </row>
    <row r="12" spans="1:36" s="119" customFormat="1" ht="12" x14ac:dyDescent="0.15">
      <c r="A12" s="108"/>
      <c r="B12" s="108">
        <v>7</v>
      </c>
      <c r="C12" s="109">
        <v>41184</v>
      </c>
      <c r="D12" s="110">
        <v>18</v>
      </c>
      <c r="E12" s="111"/>
      <c r="F12" s="111">
        <v>200</v>
      </c>
      <c r="G12" s="108"/>
      <c r="H12" s="108">
        <v>999</v>
      </c>
      <c r="I12" s="108">
        <v>999</v>
      </c>
      <c r="J12" s="108">
        <v>999</v>
      </c>
      <c r="K12" s="108">
        <v>999</v>
      </c>
      <c r="L12" s="108">
        <v>999</v>
      </c>
      <c r="M12" s="108">
        <v>999</v>
      </c>
      <c r="N12" s="108">
        <v>999</v>
      </c>
      <c r="O12" s="108">
        <v>999</v>
      </c>
      <c r="P12" s="108">
        <v>999</v>
      </c>
      <c r="Q12" s="108">
        <v>999</v>
      </c>
      <c r="R12" s="108">
        <v>999</v>
      </c>
      <c r="S12" s="108">
        <v>999</v>
      </c>
      <c r="T12" s="108">
        <v>999</v>
      </c>
      <c r="U12" s="108"/>
      <c r="V12" s="108">
        <v>999</v>
      </c>
      <c r="W12" s="108">
        <v>999</v>
      </c>
      <c r="X12" s="108">
        <v>999</v>
      </c>
      <c r="Y12" s="108">
        <v>999</v>
      </c>
      <c r="Z12" s="108"/>
      <c r="AA12" s="108">
        <v>999</v>
      </c>
      <c r="AB12" s="108">
        <v>999</v>
      </c>
      <c r="AC12" s="108">
        <v>999</v>
      </c>
      <c r="AD12" s="108">
        <v>999</v>
      </c>
      <c r="AE12" s="108">
        <v>999</v>
      </c>
      <c r="AF12" s="108">
        <v>999</v>
      </c>
      <c r="AG12" s="108">
        <v>999</v>
      </c>
      <c r="AH12" s="108">
        <v>999</v>
      </c>
      <c r="AI12" s="108">
        <v>999</v>
      </c>
      <c r="AJ12" s="108">
        <v>999</v>
      </c>
    </row>
    <row r="13" spans="1:36" s="119" customFormat="1" ht="12" x14ac:dyDescent="0.15">
      <c r="A13" s="108"/>
      <c r="B13" s="108">
        <v>8</v>
      </c>
      <c r="C13" s="109">
        <v>41202</v>
      </c>
      <c r="D13" s="110">
        <v>18</v>
      </c>
      <c r="E13" s="111"/>
      <c r="F13" s="111">
        <v>200</v>
      </c>
      <c r="G13" s="108"/>
      <c r="H13" s="108">
        <v>999</v>
      </c>
      <c r="I13" s="108">
        <v>999</v>
      </c>
      <c r="J13" s="108">
        <v>999</v>
      </c>
      <c r="K13" s="108">
        <v>999</v>
      </c>
      <c r="L13" s="108">
        <v>999</v>
      </c>
      <c r="M13" s="108">
        <v>999</v>
      </c>
      <c r="N13" s="108">
        <v>999</v>
      </c>
      <c r="O13" s="108">
        <v>999</v>
      </c>
      <c r="P13" s="108">
        <v>999</v>
      </c>
      <c r="Q13" s="108">
        <v>999</v>
      </c>
      <c r="R13" s="108">
        <v>999</v>
      </c>
      <c r="S13" s="108">
        <v>999</v>
      </c>
      <c r="T13" s="108">
        <v>999</v>
      </c>
      <c r="U13" s="108"/>
      <c r="V13" s="108">
        <v>999</v>
      </c>
      <c r="W13" s="108">
        <v>999</v>
      </c>
      <c r="X13" s="108">
        <v>999</v>
      </c>
      <c r="Y13" s="108">
        <v>999</v>
      </c>
      <c r="Z13" s="108"/>
      <c r="AA13" s="108">
        <v>999</v>
      </c>
      <c r="AB13" s="108">
        <v>999</v>
      </c>
      <c r="AC13" s="108">
        <v>999</v>
      </c>
      <c r="AD13" s="108">
        <v>999</v>
      </c>
      <c r="AE13" s="108">
        <v>999</v>
      </c>
      <c r="AF13" s="108">
        <v>999</v>
      </c>
      <c r="AG13" s="108">
        <v>999</v>
      </c>
      <c r="AH13" s="108">
        <v>999</v>
      </c>
      <c r="AI13" s="108">
        <v>999</v>
      </c>
      <c r="AJ13" s="108">
        <v>999</v>
      </c>
    </row>
    <row r="14" spans="1:36" s="119" customFormat="1" ht="12" x14ac:dyDescent="0.15">
      <c r="A14" s="108"/>
      <c r="B14" s="108">
        <v>9</v>
      </c>
      <c r="C14" s="109">
        <v>41220</v>
      </c>
      <c r="D14" s="110">
        <v>18</v>
      </c>
      <c r="E14" s="111"/>
      <c r="F14" s="111">
        <v>200</v>
      </c>
      <c r="G14" s="108"/>
      <c r="H14" s="108">
        <v>999</v>
      </c>
      <c r="I14" s="108">
        <v>999</v>
      </c>
      <c r="J14" s="108">
        <v>999</v>
      </c>
      <c r="K14" s="108">
        <v>999</v>
      </c>
      <c r="L14" s="108">
        <v>999</v>
      </c>
      <c r="M14" s="108">
        <v>999</v>
      </c>
      <c r="N14" s="108">
        <v>999</v>
      </c>
      <c r="O14" s="108">
        <v>999</v>
      </c>
      <c r="P14" s="108">
        <v>999</v>
      </c>
      <c r="Q14" s="108">
        <v>999</v>
      </c>
      <c r="R14" s="108">
        <v>999</v>
      </c>
      <c r="S14" s="108">
        <v>999</v>
      </c>
      <c r="T14" s="108">
        <v>999</v>
      </c>
      <c r="U14" s="108"/>
      <c r="V14" s="108">
        <v>999</v>
      </c>
      <c r="W14" s="108">
        <v>999</v>
      </c>
      <c r="X14" s="108">
        <v>999</v>
      </c>
      <c r="Y14" s="108">
        <v>999</v>
      </c>
      <c r="Z14" s="108"/>
      <c r="AA14" s="108">
        <v>999</v>
      </c>
      <c r="AB14" s="108">
        <v>999</v>
      </c>
      <c r="AC14" s="108">
        <v>999</v>
      </c>
      <c r="AD14" s="108">
        <v>999</v>
      </c>
      <c r="AE14" s="108">
        <v>999</v>
      </c>
      <c r="AF14" s="108">
        <v>999</v>
      </c>
      <c r="AG14" s="108">
        <v>999</v>
      </c>
      <c r="AH14" s="108">
        <v>999</v>
      </c>
      <c r="AI14" s="108">
        <v>999</v>
      </c>
      <c r="AJ14" s="108">
        <v>999</v>
      </c>
    </row>
    <row r="15" spans="1:36" s="119" customFormat="1" ht="12" x14ac:dyDescent="0.15">
      <c r="A15" s="108"/>
      <c r="B15" s="108">
        <v>10</v>
      </c>
      <c r="C15" s="109">
        <v>41238</v>
      </c>
      <c r="D15" s="110">
        <v>18</v>
      </c>
      <c r="E15" s="111"/>
      <c r="F15" s="111">
        <v>200</v>
      </c>
      <c r="G15" s="108"/>
      <c r="H15" s="108">
        <v>999</v>
      </c>
      <c r="I15" s="108">
        <v>999</v>
      </c>
      <c r="J15" s="108">
        <v>999</v>
      </c>
      <c r="K15" s="108">
        <v>999</v>
      </c>
      <c r="L15" s="108">
        <v>999</v>
      </c>
      <c r="M15" s="108">
        <v>999</v>
      </c>
      <c r="N15" s="108">
        <v>999</v>
      </c>
      <c r="O15" s="108">
        <v>999</v>
      </c>
      <c r="P15" s="108">
        <v>999</v>
      </c>
      <c r="Q15" s="108">
        <v>999</v>
      </c>
      <c r="R15" s="108">
        <v>999</v>
      </c>
      <c r="S15" s="108">
        <v>999</v>
      </c>
      <c r="T15" s="108">
        <v>999</v>
      </c>
      <c r="U15" s="108"/>
      <c r="V15" s="108">
        <v>999</v>
      </c>
      <c r="W15" s="108">
        <v>999</v>
      </c>
      <c r="X15" s="108">
        <v>999</v>
      </c>
      <c r="Y15" s="108">
        <v>999</v>
      </c>
      <c r="Z15" s="108"/>
      <c r="AA15" s="108">
        <v>999</v>
      </c>
      <c r="AB15" s="108">
        <v>999</v>
      </c>
      <c r="AC15" s="108">
        <v>999</v>
      </c>
      <c r="AD15" s="108">
        <v>999</v>
      </c>
      <c r="AE15" s="108">
        <v>999</v>
      </c>
      <c r="AF15" s="108">
        <v>999</v>
      </c>
      <c r="AG15" s="108">
        <v>999</v>
      </c>
      <c r="AH15" s="108">
        <v>999</v>
      </c>
      <c r="AI15" s="108">
        <v>999</v>
      </c>
      <c r="AJ15" s="108">
        <v>999</v>
      </c>
    </row>
    <row r="16" spans="1:36" s="119" customFormat="1" ht="12" x14ac:dyDescent="0.15">
      <c r="A16" s="108"/>
      <c r="B16" s="108">
        <v>11</v>
      </c>
      <c r="C16" s="109">
        <v>41256</v>
      </c>
      <c r="D16" s="110">
        <v>18</v>
      </c>
      <c r="E16" s="111"/>
      <c r="F16" s="111">
        <v>200</v>
      </c>
      <c r="G16" s="108"/>
      <c r="H16" s="108">
        <v>999</v>
      </c>
      <c r="I16" s="108">
        <v>999</v>
      </c>
      <c r="J16" s="108">
        <v>999</v>
      </c>
      <c r="K16" s="108">
        <v>999</v>
      </c>
      <c r="L16" s="108">
        <v>999</v>
      </c>
      <c r="M16" s="108">
        <v>999</v>
      </c>
      <c r="N16" s="108">
        <v>999</v>
      </c>
      <c r="O16" s="108">
        <v>999</v>
      </c>
      <c r="P16" s="108">
        <v>999</v>
      </c>
      <c r="Q16" s="108">
        <v>999</v>
      </c>
      <c r="R16" s="108">
        <v>999</v>
      </c>
      <c r="S16" s="108">
        <v>999</v>
      </c>
      <c r="T16" s="108">
        <v>999</v>
      </c>
      <c r="U16" s="108"/>
      <c r="V16" s="108">
        <v>999</v>
      </c>
      <c r="W16" s="108">
        <v>999</v>
      </c>
      <c r="X16" s="108">
        <v>999</v>
      </c>
      <c r="Y16" s="108">
        <v>999</v>
      </c>
      <c r="Z16" s="108"/>
      <c r="AA16" s="108">
        <v>999</v>
      </c>
      <c r="AB16" s="108">
        <v>999</v>
      </c>
      <c r="AC16" s="108">
        <v>999</v>
      </c>
      <c r="AD16" s="108">
        <v>999</v>
      </c>
      <c r="AE16" s="108">
        <v>999</v>
      </c>
      <c r="AF16" s="108">
        <v>999</v>
      </c>
      <c r="AG16" s="108">
        <v>999</v>
      </c>
      <c r="AH16" s="108">
        <v>999</v>
      </c>
      <c r="AI16" s="108">
        <v>999</v>
      </c>
      <c r="AJ16" s="108">
        <v>999</v>
      </c>
    </row>
    <row r="17" spans="1:40" s="119" customFormat="1" ht="12" x14ac:dyDescent="0.15">
      <c r="A17" s="108"/>
      <c r="B17" s="108">
        <v>12</v>
      </c>
      <c r="C17" s="109">
        <v>41274</v>
      </c>
      <c r="D17" s="110">
        <v>18</v>
      </c>
      <c r="E17" s="111"/>
      <c r="F17" s="111">
        <v>200</v>
      </c>
      <c r="G17" s="108"/>
      <c r="H17" s="108">
        <v>999</v>
      </c>
      <c r="I17" s="108">
        <v>999</v>
      </c>
      <c r="J17" s="108">
        <v>999</v>
      </c>
      <c r="K17" s="108">
        <v>999</v>
      </c>
      <c r="L17" s="108">
        <v>999</v>
      </c>
      <c r="M17" s="108">
        <v>999</v>
      </c>
      <c r="N17" s="108">
        <v>999</v>
      </c>
      <c r="O17" s="108">
        <v>999</v>
      </c>
      <c r="P17" s="108">
        <v>999</v>
      </c>
      <c r="Q17" s="108">
        <v>999</v>
      </c>
      <c r="R17" s="108">
        <v>999</v>
      </c>
      <c r="S17" s="108">
        <v>999</v>
      </c>
      <c r="T17" s="108">
        <v>999</v>
      </c>
      <c r="U17" s="108"/>
      <c r="V17" s="108">
        <v>999</v>
      </c>
      <c r="W17" s="108">
        <v>999</v>
      </c>
      <c r="X17" s="108">
        <v>999</v>
      </c>
      <c r="Y17" s="108">
        <v>999</v>
      </c>
      <c r="Z17" s="108"/>
      <c r="AA17" s="108">
        <v>999</v>
      </c>
      <c r="AB17" s="108">
        <v>999</v>
      </c>
      <c r="AC17" s="108">
        <v>999</v>
      </c>
      <c r="AD17" s="108">
        <v>999</v>
      </c>
      <c r="AE17" s="108">
        <v>999</v>
      </c>
      <c r="AF17" s="108">
        <v>999</v>
      </c>
      <c r="AG17" s="108">
        <v>999</v>
      </c>
      <c r="AH17" s="108">
        <v>999</v>
      </c>
      <c r="AI17" s="108">
        <v>999</v>
      </c>
      <c r="AJ17" s="108">
        <v>999</v>
      </c>
    </row>
    <row r="18" spans="1:40" s="119" customFormat="1" ht="12" x14ac:dyDescent="0.15">
      <c r="A18" s="108"/>
      <c r="B18" s="108">
        <v>13</v>
      </c>
      <c r="C18" s="109">
        <v>41292</v>
      </c>
      <c r="D18" s="110">
        <v>18</v>
      </c>
      <c r="E18" s="111"/>
      <c r="F18" s="111">
        <v>200</v>
      </c>
      <c r="G18" s="108"/>
      <c r="H18" s="108">
        <v>999</v>
      </c>
      <c r="I18" s="108">
        <v>999</v>
      </c>
      <c r="J18" s="108">
        <v>999</v>
      </c>
      <c r="K18" s="108">
        <v>999</v>
      </c>
      <c r="L18" s="108">
        <v>999</v>
      </c>
      <c r="M18" s="108">
        <v>999</v>
      </c>
      <c r="N18" s="108">
        <v>999</v>
      </c>
      <c r="O18" s="108">
        <v>999</v>
      </c>
      <c r="P18" s="108">
        <v>999</v>
      </c>
      <c r="Q18" s="108">
        <v>999</v>
      </c>
      <c r="R18" s="108">
        <v>999</v>
      </c>
      <c r="S18" s="108">
        <v>999</v>
      </c>
      <c r="T18" s="108">
        <v>999</v>
      </c>
      <c r="U18" s="108"/>
      <c r="V18" s="108">
        <v>999</v>
      </c>
      <c r="W18" s="108">
        <v>999</v>
      </c>
      <c r="X18" s="108">
        <v>999</v>
      </c>
      <c r="Y18" s="108">
        <v>999</v>
      </c>
      <c r="Z18" s="108"/>
      <c r="AA18" s="108">
        <v>999</v>
      </c>
      <c r="AB18" s="108">
        <v>999</v>
      </c>
      <c r="AC18" s="108">
        <v>999</v>
      </c>
      <c r="AD18" s="108">
        <v>999</v>
      </c>
      <c r="AE18" s="108">
        <v>999</v>
      </c>
      <c r="AF18" s="108">
        <v>999</v>
      </c>
      <c r="AG18" s="108">
        <v>999</v>
      </c>
      <c r="AH18" s="108">
        <v>999</v>
      </c>
      <c r="AI18" s="108">
        <v>999</v>
      </c>
      <c r="AJ18" s="108">
        <v>999</v>
      </c>
    </row>
    <row r="19" spans="1:40" s="119" customFormat="1" ht="12" x14ac:dyDescent="0.15">
      <c r="A19" s="108"/>
      <c r="B19" s="108">
        <v>14</v>
      </c>
      <c r="C19" s="109">
        <v>41310</v>
      </c>
      <c r="D19" s="110">
        <v>18</v>
      </c>
      <c r="E19" s="111"/>
      <c r="F19" s="111">
        <v>200</v>
      </c>
      <c r="G19" s="108"/>
      <c r="H19" s="108">
        <v>999</v>
      </c>
      <c r="I19" s="108">
        <v>999</v>
      </c>
      <c r="J19" s="108">
        <v>999</v>
      </c>
      <c r="K19" s="108">
        <v>999</v>
      </c>
      <c r="L19" s="108">
        <v>999</v>
      </c>
      <c r="M19" s="108">
        <v>999</v>
      </c>
      <c r="N19" s="108">
        <v>999</v>
      </c>
      <c r="O19" s="108">
        <v>999</v>
      </c>
      <c r="P19" s="108">
        <v>999</v>
      </c>
      <c r="Q19" s="108">
        <v>999</v>
      </c>
      <c r="R19" s="108">
        <v>999</v>
      </c>
      <c r="S19" s="108">
        <v>999</v>
      </c>
      <c r="T19" s="108">
        <v>999</v>
      </c>
      <c r="U19" s="108"/>
      <c r="V19" s="108">
        <v>999</v>
      </c>
      <c r="W19" s="108">
        <v>999</v>
      </c>
      <c r="X19" s="108">
        <v>999</v>
      </c>
      <c r="Y19" s="108">
        <v>999</v>
      </c>
      <c r="Z19" s="108"/>
      <c r="AA19" s="108">
        <v>999</v>
      </c>
      <c r="AB19" s="108">
        <v>999</v>
      </c>
      <c r="AC19" s="108">
        <v>999</v>
      </c>
      <c r="AD19" s="108">
        <v>999</v>
      </c>
      <c r="AE19" s="108">
        <v>999</v>
      </c>
      <c r="AF19" s="108">
        <v>999</v>
      </c>
      <c r="AG19" s="108">
        <v>999</v>
      </c>
      <c r="AH19" s="108">
        <v>999</v>
      </c>
      <c r="AI19" s="108">
        <v>999</v>
      </c>
      <c r="AJ19" s="108">
        <v>999</v>
      </c>
    </row>
    <row r="20" spans="1:40" s="119" customFormat="1" ht="12" x14ac:dyDescent="0.15">
      <c r="A20" s="108"/>
      <c r="B20" s="108">
        <v>15</v>
      </c>
      <c r="C20" s="109">
        <v>41328</v>
      </c>
      <c r="D20" s="110">
        <v>18</v>
      </c>
      <c r="E20" s="111"/>
      <c r="F20" s="111">
        <v>200</v>
      </c>
      <c r="G20" s="108"/>
      <c r="H20" s="108">
        <v>999</v>
      </c>
      <c r="I20" s="108">
        <v>999</v>
      </c>
      <c r="J20" s="108">
        <v>999</v>
      </c>
      <c r="K20" s="108">
        <v>999</v>
      </c>
      <c r="L20" s="108">
        <v>999</v>
      </c>
      <c r="M20" s="108">
        <v>999</v>
      </c>
      <c r="N20" s="108">
        <v>999</v>
      </c>
      <c r="O20" s="108">
        <v>999</v>
      </c>
      <c r="P20" s="108">
        <v>999</v>
      </c>
      <c r="Q20" s="108">
        <v>999</v>
      </c>
      <c r="R20" s="108">
        <v>999</v>
      </c>
      <c r="S20" s="108">
        <v>999</v>
      </c>
      <c r="T20" s="108">
        <v>999</v>
      </c>
      <c r="U20" s="108"/>
      <c r="V20" s="108">
        <v>999</v>
      </c>
      <c r="W20" s="108">
        <v>999</v>
      </c>
      <c r="X20" s="108">
        <v>999</v>
      </c>
      <c r="Y20" s="108">
        <v>999</v>
      </c>
      <c r="Z20" s="108"/>
      <c r="AA20" s="108">
        <v>999</v>
      </c>
      <c r="AB20" s="108">
        <v>999</v>
      </c>
      <c r="AC20" s="108">
        <v>999</v>
      </c>
      <c r="AD20" s="108">
        <v>999</v>
      </c>
      <c r="AE20" s="108">
        <v>999</v>
      </c>
      <c r="AF20" s="108">
        <v>999</v>
      </c>
      <c r="AG20" s="108">
        <v>999</v>
      </c>
      <c r="AH20" s="108">
        <v>999</v>
      </c>
      <c r="AI20" s="108">
        <v>999</v>
      </c>
      <c r="AJ20" s="108">
        <v>999</v>
      </c>
    </row>
    <row r="21" spans="1:40" s="119" customFormat="1" ht="12" x14ac:dyDescent="0.15">
      <c r="A21" s="108"/>
      <c r="B21" s="108">
        <f>+B20+1</f>
        <v>16</v>
      </c>
      <c r="C21" s="109">
        <v>41346</v>
      </c>
      <c r="D21" s="110">
        <v>18</v>
      </c>
      <c r="E21" s="111"/>
      <c r="F21" s="111">
        <v>200</v>
      </c>
      <c r="G21" s="108"/>
      <c r="H21" s="108">
        <v>999</v>
      </c>
      <c r="I21" s="108">
        <v>999</v>
      </c>
      <c r="J21" s="108">
        <v>999</v>
      </c>
      <c r="K21" s="108">
        <v>999</v>
      </c>
      <c r="L21" s="108">
        <v>999</v>
      </c>
      <c r="M21" s="108">
        <v>999</v>
      </c>
      <c r="N21" s="108">
        <v>999</v>
      </c>
      <c r="O21" s="108">
        <v>999</v>
      </c>
      <c r="P21" s="108">
        <v>999</v>
      </c>
      <c r="Q21" s="108">
        <v>999</v>
      </c>
      <c r="R21" s="108">
        <v>999</v>
      </c>
      <c r="S21" s="108">
        <v>999</v>
      </c>
      <c r="T21" s="108">
        <v>999</v>
      </c>
      <c r="U21" s="108"/>
      <c r="V21" s="108">
        <v>999</v>
      </c>
      <c r="W21" s="108">
        <v>999</v>
      </c>
      <c r="X21" s="108">
        <v>999</v>
      </c>
      <c r="Y21" s="108">
        <v>999</v>
      </c>
      <c r="Z21" s="108"/>
      <c r="AA21" s="108">
        <v>999</v>
      </c>
      <c r="AB21" s="108">
        <v>999</v>
      </c>
      <c r="AC21" s="108">
        <v>999</v>
      </c>
      <c r="AD21" s="108">
        <v>999</v>
      </c>
      <c r="AE21" s="108">
        <v>999</v>
      </c>
      <c r="AF21" s="108">
        <v>999</v>
      </c>
      <c r="AG21" s="108">
        <v>999</v>
      </c>
      <c r="AH21" s="108">
        <v>999</v>
      </c>
      <c r="AI21" s="108">
        <v>999</v>
      </c>
      <c r="AJ21" s="108">
        <v>999</v>
      </c>
    </row>
    <row r="22" spans="1:40" s="119" customFormat="1" ht="12" x14ac:dyDescent="0.15">
      <c r="A22" s="108"/>
      <c r="B22" s="108">
        <v>17</v>
      </c>
      <c r="C22" s="109">
        <v>41364</v>
      </c>
      <c r="D22" s="110">
        <v>18</v>
      </c>
      <c r="E22" s="111"/>
      <c r="F22" s="111">
        <v>200</v>
      </c>
      <c r="G22" s="108"/>
      <c r="H22" s="108">
        <v>999</v>
      </c>
      <c r="I22" s="108">
        <v>999</v>
      </c>
      <c r="J22" s="108">
        <v>999</v>
      </c>
      <c r="K22" s="108">
        <v>999</v>
      </c>
      <c r="L22" s="108">
        <v>999</v>
      </c>
      <c r="M22" s="108">
        <v>999</v>
      </c>
      <c r="N22" s="108">
        <v>999</v>
      </c>
      <c r="O22" s="108">
        <v>999</v>
      </c>
      <c r="P22" s="108">
        <v>999</v>
      </c>
      <c r="Q22" s="108">
        <v>999</v>
      </c>
      <c r="R22" s="108">
        <v>999</v>
      </c>
      <c r="S22" s="108">
        <v>999</v>
      </c>
      <c r="T22" s="108">
        <v>999</v>
      </c>
      <c r="U22" s="108"/>
      <c r="V22" s="108">
        <v>999</v>
      </c>
      <c r="W22" s="108">
        <v>999</v>
      </c>
      <c r="X22" s="108">
        <v>999</v>
      </c>
      <c r="Y22" s="108">
        <v>999</v>
      </c>
      <c r="Z22" s="108"/>
      <c r="AA22" s="108">
        <v>999</v>
      </c>
      <c r="AB22" s="108">
        <v>999</v>
      </c>
      <c r="AC22" s="108">
        <v>999</v>
      </c>
      <c r="AD22" s="108">
        <v>999</v>
      </c>
      <c r="AE22" s="108">
        <v>999</v>
      </c>
      <c r="AF22" s="108">
        <v>999</v>
      </c>
      <c r="AG22" s="108">
        <v>999</v>
      </c>
      <c r="AH22" s="108">
        <v>999</v>
      </c>
      <c r="AI22" s="108">
        <v>999</v>
      </c>
      <c r="AJ22" s="108">
        <v>999</v>
      </c>
    </row>
    <row r="23" spans="1:40" s="119" customFormat="1" ht="12" x14ac:dyDescent="0.15">
      <c r="A23" s="108"/>
      <c r="B23" s="108">
        <v>18</v>
      </c>
      <c r="C23" s="109">
        <v>41382</v>
      </c>
      <c r="D23" s="110">
        <v>18</v>
      </c>
      <c r="E23" s="111"/>
      <c r="F23" s="111">
        <v>200</v>
      </c>
      <c r="G23" s="108"/>
      <c r="H23" s="108">
        <v>999</v>
      </c>
      <c r="I23" s="108">
        <v>999</v>
      </c>
      <c r="J23" s="108">
        <v>999</v>
      </c>
      <c r="K23" s="108">
        <v>999</v>
      </c>
      <c r="L23" s="108">
        <v>999</v>
      </c>
      <c r="M23" s="108">
        <v>999</v>
      </c>
      <c r="N23" s="108">
        <v>999</v>
      </c>
      <c r="O23" s="108">
        <v>999</v>
      </c>
      <c r="P23" s="108">
        <v>999</v>
      </c>
      <c r="Q23" s="108">
        <v>999</v>
      </c>
      <c r="R23" s="108">
        <v>999</v>
      </c>
      <c r="S23" s="108">
        <v>999</v>
      </c>
      <c r="T23" s="108">
        <v>999</v>
      </c>
      <c r="U23" s="108"/>
      <c r="V23" s="108">
        <v>999</v>
      </c>
      <c r="W23" s="108">
        <v>999</v>
      </c>
      <c r="X23" s="108">
        <v>999</v>
      </c>
      <c r="Y23" s="108">
        <v>999</v>
      </c>
      <c r="Z23" s="108"/>
      <c r="AA23" s="108">
        <v>999</v>
      </c>
      <c r="AB23" s="108">
        <v>999</v>
      </c>
      <c r="AC23" s="108">
        <v>999</v>
      </c>
      <c r="AD23" s="108">
        <v>999</v>
      </c>
      <c r="AE23" s="108">
        <v>999</v>
      </c>
      <c r="AF23" s="108">
        <v>999</v>
      </c>
      <c r="AG23" s="108">
        <v>999</v>
      </c>
      <c r="AH23" s="108">
        <v>999</v>
      </c>
      <c r="AI23" s="108">
        <v>999</v>
      </c>
      <c r="AJ23" s="108">
        <v>999</v>
      </c>
    </row>
    <row r="24" spans="1:40" s="119" customFormat="1" ht="12" x14ac:dyDescent="0.15">
      <c r="A24" s="108"/>
      <c r="B24" s="108">
        <v>19</v>
      </c>
      <c r="C24" s="109">
        <v>41400</v>
      </c>
      <c r="D24" s="110">
        <v>18</v>
      </c>
      <c r="E24" s="111"/>
      <c r="F24" s="111">
        <v>200</v>
      </c>
      <c r="G24" s="108"/>
      <c r="H24" s="108">
        <v>999</v>
      </c>
      <c r="I24" s="108">
        <v>999</v>
      </c>
      <c r="J24" s="108">
        <v>999</v>
      </c>
      <c r="K24" s="108">
        <v>999</v>
      </c>
      <c r="L24" s="108">
        <v>999</v>
      </c>
      <c r="M24" s="108">
        <v>999</v>
      </c>
      <c r="N24" s="108">
        <v>999</v>
      </c>
      <c r="O24" s="108">
        <v>999</v>
      </c>
      <c r="P24" s="108">
        <v>999</v>
      </c>
      <c r="Q24" s="108">
        <v>999</v>
      </c>
      <c r="R24" s="108">
        <v>999</v>
      </c>
      <c r="S24" s="108">
        <v>999</v>
      </c>
      <c r="T24" s="108">
        <v>999</v>
      </c>
      <c r="U24" s="108"/>
      <c r="V24" s="108">
        <v>999</v>
      </c>
      <c r="W24" s="108">
        <v>999</v>
      </c>
      <c r="X24" s="108">
        <v>999</v>
      </c>
      <c r="Y24" s="108">
        <v>999</v>
      </c>
      <c r="Z24" s="108"/>
      <c r="AA24" s="108">
        <v>999</v>
      </c>
      <c r="AB24" s="108">
        <v>999</v>
      </c>
      <c r="AC24" s="108">
        <v>999</v>
      </c>
      <c r="AD24" s="108">
        <v>999</v>
      </c>
      <c r="AE24" s="108">
        <v>999</v>
      </c>
      <c r="AF24" s="108">
        <v>999</v>
      </c>
      <c r="AG24" s="108">
        <v>999</v>
      </c>
      <c r="AH24" s="108">
        <v>999</v>
      </c>
      <c r="AI24" s="108">
        <v>999</v>
      </c>
      <c r="AJ24" s="108">
        <v>999</v>
      </c>
    </row>
    <row r="25" spans="1:40" s="119" customFormat="1" ht="12" x14ac:dyDescent="0.15">
      <c r="A25" s="108"/>
      <c r="B25" s="108">
        <v>20</v>
      </c>
      <c r="C25" s="109">
        <v>41418</v>
      </c>
      <c r="D25" s="110">
        <v>18</v>
      </c>
      <c r="E25" s="111"/>
      <c r="F25" s="111">
        <v>200</v>
      </c>
      <c r="G25" s="108"/>
      <c r="H25" s="108">
        <v>999</v>
      </c>
      <c r="I25" s="108">
        <v>999</v>
      </c>
      <c r="J25" s="108">
        <v>999</v>
      </c>
      <c r="K25" s="108">
        <v>999</v>
      </c>
      <c r="L25" s="108">
        <v>999</v>
      </c>
      <c r="M25" s="108">
        <v>999</v>
      </c>
      <c r="N25" s="108">
        <v>999</v>
      </c>
      <c r="O25" s="108">
        <v>999</v>
      </c>
      <c r="P25" s="108">
        <v>999</v>
      </c>
      <c r="Q25" s="108">
        <v>999</v>
      </c>
      <c r="R25" s="108">
        <v>999</v>
      </c>
      <c r="S25" s="108">
        <v>999</v>
      </c>
      <c r="T25" s="108">
        <v>999</v>
      </c>
      <c r="U25" s="108"/>
      <c r="V25" s="108">
        <v>999</v>
      </c>
      <c r="W25" s="108">
        <v>999</v>
      </c>
      <c r="X25" s="108">
        <v>999</v>
      </c>
      <c r="Y25" s="108">
        <v>999</v>
      </c>
      <c r="Z25" s="108"/>
      <c r="AA25" s="108">
        <v>999</v>
      </c>
      <c r="AB25" s="108">
        <v>999</v>
      </c>
      <c r="AC25" s="108">
        <v>999</v>
      </c>
      <c r="AD25" s="108">
        <v>999</v>
      </c>
      <c r="AE25" s="108">
        <v>999</v>
      </c>
      <c r="AF25" s="108">
        <v>999</v>
      </c>
      <c r="AG25" s="108">
        <v>999</v>
      </c>
      <c r="AH25" s="108">
        <v>999</v>
      </c>
      <c r="AI25" s="108">
        <v>999</v>
      </c>
      <c r="AJ25" s="108">
        <v>999</v>
      </c>
    </row>
    <row r="26" spans="1:40" s="119" customFormat="1" ht="12" x14ac:dyDescent="0.15">
      <c r="A26" s="108"/>
      <c r="B26" s="108">
        <v>21</v>
      </c>
      <c r="C26" s="109">
        <v>41436</v>
      </c>
      <c r="D26" s="110">
        <v>18</v>
      </c>
      <c r="E26" s="111"/>
      <c r="F26" s="111">
        <v>200</v>
      </c>
      <c r="G26" s="108"/>
      <c r="H26" s="108">
        <v>999</v>
      </c>
      <c r="I26" s="108">
        <v>999</v>
      </c>
      <c r="J26" s="108">
        <v>999</v>
      </c>
      <c r="K26" s="108">
        <v>999</v>
      </c>
      <c r="L26" s="108">
        <v>999</v>
      </c>
      <c r="M26" s="108">
        <v>999</v>
      </c>
      <c r="N26" s="108">
        <v>999</v>
      </c>
      <c r="O26" s="108">
        <v>999</v>
      </c>
      <c r="P26" s="108">
        <v>999</v>
      </c>
      <c r="Q26" s="108">
        <v>999</v>
      </c>
      <c r="R26" s="108">
        <v>999</v>
      </c>
      <c r="S26" s="108">
        <v>999</v>
      </c>
      <c r="T26" s="108">
        <v>999</v>
      </c>
      <c r="U26" s="108"/>
      <c r="V26" s="108">
        <v>999</v>
      </c>
      <c r="W26" s="108">
        <v>999</v>
      </c>
      <c r="X26" s="108">
        <v>999</v>
      </c>
      <c r="Y26" s="108">
        <v>999</v>
      </c>
      <c r="Z26" s="108"/>
      <c r="AA26" s="108">
        <v>999</v>
      </c>
      <c r="AB26" s="108">
        <v>999</v>
      </c>
      <c r="AC26" s="108">
        <v>999</v>
      </c>
      <c r="AD26" s="108">
        <v>999</v>
      </c>
      <c r="AE26" s="108">
        <v>999</v>
      </c>
      <c r="AF26" s="108">
        <v>999</v>
      </c>
      <c r="AG26" s="108">
        <v>999</v>
      </c>
      <c r="AH26" s="108">
        <v>999</v>
      </c>
      <c r="AI26" s="108">
        <v>999</v>
      </c>
      <c r="AJ26" s="108">
        <v>999</v>
      </c>
    </row>
    <row r="27" spans="1:40" s="119" customFormat="1" ht="12" x14ac:dyDescent="0.15">
      <c r="A27" s="108"/>
      <c r="B27" s="108">
        <v>22</v>
      </c>
      <c r="C27" s="109">
        <v>41454</v>
      </c>
      <c r="D27" s="110">
        <v>18</v>
      </c>
      <c r="E27" s="111"/>
      <c r="F27" s="111">
        <v>200</v>
      </c>
      <c r="G27" s="108"/>
      <c r="H27" s="108">
        <v>999</v>
      </c>
      <c r="I27" s="108">
        <v>999</v>
      </c>
      <c r="J27" s="108">
        <v>999</v>
      </c>
      <c r="K27" s="108">
        <v>999</v>
      </c>
      <c r="L27" s="108">
        <v>999</v>
      </c>
      <c r="M27" s="108">
        <v>999</v>
      </c>
      <c r="N27" s="108">
        <v>999</v>
      </c>
      <c r="O27" s="108">
        <v>999</v>
      </c>
      <c r="P27" s="108">
        <v>999</v>
      </c>
      <c r="Q27" s="108">
        <v>999</v>
      </c>
      <c r="R27" s="108">
        <v>999</v>
      </c>
      <c r="S27" s="108">
        <v>999</v>
      </c>
      <c r="T27" s="108">
        <v>999</v>
      </c>
      <c r="U27" s="108"/>
      <c r="V27" s="108">
        <v>999</v>
      </c>
      <c r="W27" s="108">
        <v>999</v>
      </c>
      <c r="X27" s="108">
        <v>999</v>
      </c>
      <c r="Y27" s="108">
        <v>999</v>
      </c>
      <c r="Z27" s="108"/>
      <c r="AA27" s="108">
        <v>999</v>
      </c>
      <c r="AB27" s="108">
        <v>999</v>
      </c>
      <c r="AC27" s="108">
        <v>999</v>
      </c>
      <c r="AD27" s="108">
        <v>999</v>
      </c>
      <c r="AE27" s="108">
        <v>999</v>
      </c>
      <c r="AF27" s="108">
        <v>999</v>
      </c>
      <c r="AG27" s="108">
        <v>999</v>
      </c>
      <c r="AH27" s="108">
        <v>999</v>
      </c>
      <c r="AI27" s="108">
        <v>999</v>
      </c>
      <c r="AJ27" s="108">
        <v>999</v>
      </c>
    </row>
    <row r="28" spans="1:40" s="68" customFormat="1" x14ac:dyDescent="0.2">
      <c r="A28" s="74" t="s">
        <v>195</v>
      </c>
      <c r="B28" s="75"/>
      <c r="C28" s="75"/>
      <c r="D28" s="76"/>
      <c r="E28" s="76"/>
      <c r="F28" s="75" t="s">
        <v>196</v>
      </c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/>
      <c r="AL28"/>
      <c r="AM28"/>
      <c r="AN28"/>
    </row>
    <row r="30" spans="1:40" s="68" customFormat="1" x14ac:dyDescent="0.2">
      <c r="AK30"/>
      <c r="AL30"/>
      <c r="AM30"/>
      <c r="AN30"/>
    </row>
    <row r="31" spans="1:40" s="77" customFormat="1" ht="15" thickBot="1" x14ac:dyDescent="0.25">
      <c r="A31" s="65"/>
      <c r="B31" s="65"/>
      <c r="C31" s="65"/>
      <c r="D31" s="66"/>
      <c r="E31" s="66"/>
      <c r="F31" s="66"/>
      <c r="G31" s="65"/>
      <c r="H31" s="67" t="s">
        <v>116</v>
      </c>
      <c r="I31" s="65" t="s">
        <v>117</v>
      </c>
      <c r="J31" s="65" t="s">
        <v>118</v>
      </c>
      <c r="K31" s="65" t="s">
        <v>119</v>
      </c>
      <c r="L31" s="65" t="s">
        <v>120</v>
      </c>
      <c r="M31" s="65" t="s">
        <v>121</v>
      </c>
      <c r="N31" s="65" t="s">
        <v>122</v>
      </c>
      <c r="O31" s="65" t="s">
        <v>123</v>
      </c>
      <c r="P31" s="65" t="s">
        <v>124</v>
      </c>
      <c r="Q31" s="65" t="s">
        <v>125</v>
      </c>
      <c r="R31" s="65" t="s">
        <v>126</v>
      </c>
      <c r="S31" s="65" t="s">
        <v>127</v>
      </c>
      <c r="T31" s="65" t="s">
        <v>128</v>
      </c>
      <c r="U31" s="65"/>
      <c r="V31" s="65" t="s">
        <v>129</v>
      </c>
      <c r="W31" s="65" t="s">
        <v>130</v>
      </c>
      <c r="X31" s="65" t="s">
        <v>131</v>
      </c>
      <c r="Y31" s="65" t="s">
        <v>132</v>
      </c>
      <c r="Z31" s="65"/>
      <c r="AA31" s="65" t="s">
        <v>133</v>
      </c>
      <c r="AB31" s="65" t="s">
        <v>134</v>
      </c>
      <c r="AC31" s="65" t="s">
        <v>135</v>
      </c>
      <c r="AD31" s="65" t="s">
        <v>136</v>
      </c>
      <c r="AE31" s="65" t="s">
        <v>137</v>
      </c>
      <c r="AF31" s="65" t="s">
        <v>138</v>
      </c>
      <c r="AG31" s="65" t="s">
        <v>139</v>
      </c>
      <c r="AH31" s="65" t="s">
        <v>140</v>
      </c>
      <c r="AI31" s="65" t="s">
        <v>141</v>
      </c>
      <c r="AJ31" s="65" t="s">
        <v>142</v>
      </c>
      <c r="AK31"/>
      <c r="AL31"/>
      <c r="AM31"/>
      <c r="AN31"/>
    </row>
    <row r="32" spans="1:40" s="77" customFormat="1" x14ac:dyDescent="0.2">
      <c r="A32" s="69"/>
      <c r="B32" s="69"/>
      <c r="C32" s="69"/>
      <c r="D32" s="70"/>
      <c r="E32" s="70"/>
      <c r="F32" s="70"/>
      <c r="G32" s="69"/>
      <c r="H32" s="70" t="s">
        <v>143</v>
      </c>
      <c r="I32" s="69" t="s">
        <v>144</v>
      </c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 t="s">
        <v>145</v>
      </c>
      <c r="W32" s="69"/>
      <c r="X32" s="69" t="s">
        <v>146</v>
      </c>
      <c r="Y32" s="69"/>
      <c r="Z32" s="69"/>
      <c r="AA32" s="69" t="s">
        <v>147</v>
      </c>
      <c r="AB32" s="69"/>
      <c r="AC32" s="69" t="s">
        <v>148</v>
      </c>
      <c r="AD32" s="69" t="s">
        <v>146</v>
      </c>
      <c r="AE32" s="69"/>
      <c r="AF32" s="69"/>
      <c r="AG32" s="69"/>
      <c r="AH32" s="69"/>
      <c r="AI32" s="69"/>
      <c r="AJ32" s="69"/>
      <c r="AK32"/>
      <c r="AL32"/>
      <c r="AM32"/>
      <c r="AN32"/>
    </row>
    <row r="33" spans="1:40" s="77" customFormat="1" x14ac:dyDescent="0.2">
      <c r="A33" s="69" t="s">
        <v>149</v>
      </c>
      <c r="B33" s="69"/>
      <c r="C33" s="70" t="s">
        <v>7</v>
      </c>
      <c r="D33" s="70" t="s">
        <v>150</v>
      </c>
      <c r="E33" s="70"/>
      <c r="F33" s="70" t="s">
        <v>151</v>
      </c>
      <c r="G33" s="69"/>
      <c r="H33" s="70" t="s">
        <v>9</v>
      </c>
      <c r="I33" s="70" t="s">
        <v>152</v>
      </c>
      <c r="J33" s="70" t="s">
        <v>153</v>
      </c>
      <c r="K33" s="70" t="s">
        <v>129</v>
      </c>
      <c r="L33" s="70" t="s">
        <v>13</v>
      </c>
      <c r="M33" s="70" t="s">
        <v>14</v>
      </c>
      <c r="N33" s="70" t="s">
        <v>15</v>
      </c>
      <c r="O33" s="70" t="s">
        <v>16</v>
      </c>
      <c r="P33" s="70" t="s">
        <v>17</v>
      </c>
      <c r="Q33" s="70" t="s">
        <v>18</v>
      </c>
      <c r="R33" s="70" t="s">
        <v>19</v>
      </c>
      <c r="S33" s="70" t="s">
        <v>154</v>
      </c>
      <c r="T33" s="70" t="s">
        <v>155</v>
      </c>
      <c r="U33" s="70"/>
      <c r="V33" s="69" t="s">
        <v>156</v>
      </c>
      <c r="W33" s="69" t="s">
        <v>157</v>
      </c>
      <c r="X33" s="69" t="s">
        <v>158</v>
      </c>
      <c r="Y33" s="69" t="s">
        <v>159</v>
      </c>
      <c r="Z33" s="69"/>
      <c r="AA33" s="69" t="s">
        <v>160</v>
      </c>
      <c r="AB33" s="69" t="s">
        <v>161</v>
      </c>
      <c r="AC33" s="69" t="s">
        <v>162</v>
      </c>
      <c r="AD33" s="69" t="s">
        <v>163</v>
      </c>
      <c r="AE33" s="69" t="s">
        <v>164</v>
      </c>
      <c r="AF33" s="69" t="s">
        <v>165</v>
      </c>
      <c r="AG33" s="69" t="s">
        <v>166</v>
      </c>
      <c r="AH33" s="69" t="s">
        <v>167</v>
      </c>
      <c r="AI33" s="69" t="s">
        <v>168</v>
      </c>
      <c r="AJ33" s="69" t="s">
        <v>169</v>
      </c>
      <c r="AK33"/>
      <c r="AL33"/>
      <c r="AM33"/>
      <c r="AN33"/>
    </row>
    <row r="34" spans="1:40" s="77" customFormat="1" x14ac:dyDescent="0.2">
      <c r="A34" s="72"/>
      <c r="B34" s="72"/>
      <c r="C34" s="72"/>
      <c r="D34" s="73" t="s">
        <v>170</v>
      </c>
      <c r="E34" s="73"/>
      <c r="F34" s="73" t="s">
        <v>171</v>
      </c>
      <c r="G34" s="72"/>
      <c r="H34" s="72" t="s">
        <v>172</v>
      </c>
      <c r="I34" s="73" t="s">
        <v>40</v>
      </c>
      <c r="J34" s="73" t="s">
        <v>40</v>
      </c>
      <c r="K34" s="73" t="s">
        <v>40</v>
      </c>
      <c r="L34" s="73" t="s">
        <v>40</v>
      </c>
      <c r="M34" s="73" t="s">
        <v>40</v>
      </c>
      <c r="N34" s="73" t="s">
        <v>40</v>
      </c>
      <c r="O34" s="73" t="s">
        <v>40</v>
      </c>
      <c r="P34" s="73" t="s">
        <v>40</v>
      </c>
      <c r="Q34" s="73" t="s">
        <v>40</v>
      </c>
      <c r="R34" s="73" t="s">
        <v>40</v>
      </c>
      <c r="S34" s="73" t="s">
        <v>40</v>
      </c>
      <c r="T34" s="73" t="s">
        <v>40</v>
      </c>
      <c r="U34" s="73"/>
      <c r="V34" s="72" t="s">
        <v>172</v>
      </c>
      <c r="W34" s="72" t="s">
        <v>172</v>
      </c>
      <c r="X34" s="72" t="s">
        <v>172</v>
      </c>
      <c r="Y34" s="72" t="s">
        <v>172</v>
      </c>
      <c r="Z34" s="72"/>
      <c r="AA34" s="72" t="s">
        <v>40</v>
      </c>
      <c r="AB34" s="72" t="s">
        <v>40</v>
      </c>
      <c r="AC34" s="72" t="s">
        <v>40</v>
      </c>
      <c r="AD34" s="72" t="s">
        <v>40</v>
      </c>
      <c r="AE34" s="72" t="s">
        <v>40</v>
      </c>
      <c r="AF34" s="72" t="s">
        <v>40</v>
      </c>
      <c r="AG34" s="72" t="s">
        <v>40</v>
      </c>
      <c r="AH34" s="72"/>
      <c r="AI34" s="72"/>
      <c r="AJ34" s="72"/>
      <c r="AK34"/>
      <c r="AL34"/>
      <c r="AM34"/>
      <c r="AN34"/>
    </row>
    <row r="35" spans="1:40" s="68" customFormat="1" x14ac:dyDescent="0.2">
      <c r="A35" s="74" t="s">
        <v>191</v>
      </c>
      <c r="B35" s="75"/>
      <c r="C35" s="75"/>
      <c r="D35" s="76"/>
      <c r="E35" s="76"/>
      <c r="F35" s="75" t="s">
        <v>194</v>
      </c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/>
      <c r="AL35"/>
      <c r="AM35"/>
      <c r="AN35"/>
    </row>
    <row r="36" spans="1:40" s="68" customFormat="1" ht="12" x14ac:dyDescent="0.15">
      <c r="B36" s="77">
        <v>1</v>
      </c>
      <c r="C36" s="78">
        <v>41076</v>
      </c>
      <c r="D36" s="79">
        <v>18</v>
      </c>
      <c r="F36" s="112">
        <v>500</v>
      </c>
      <c r="H36" s="113">
        <v>230.36111111111111</v>
      </c>
      <c r="I36" s="113">
        <v>8.5092623118096107</v>
      </c>
      <c r="J36" s="113">
        <v>0.42265921947526586</v>
      </c>
      <c r="K36" s="113">
        <v>0.96988556188280117</v>
      </c>
      <c r="L36" s="113">
        <v>0.11886903270417641</v>
      </c>
      <c r="M36" s="113">
        <v>30.798083858517312</v>
      </c>
      <c r="N36" s="113">
        <v>3.0152109174039357</v>
      </c>
      <c r="O36" s="113">
        <v>8.3489164949465677E-3</v>
      </c>
      <c r="P36" s="113">
        <v>2.0322002371212108E-3</v>
      </c>
      <c r="Q36" s="113">
        <v>9.8897504991103544E-2</v>
      </c>
      <c r="R36" s="113">
        <v>4.3520493067766695E-2</v>
      </c>
      <c r="S36" s="113">
        <v>0.32310887284324358</v>
      </c>
      <c r="T36" s="113">
        <v>0.1815270243659301</v>
      </c>
      <c r="U36" s="113"/>
      <c r="V36" s="113">
        <v>19.602031208843641</v>
      </c>
      <c r="W36" s="113">
        <v>168.02475920065751</v>
      </c>
      <c r="X36" s="113">
        <v>17.022398398557616</v>
      </c>
      <c r="Y36" s="113">
        <v>3.4228503063046354</v>
      </c>
      <c r="Z36" s="113"/>
      <c r="AA36" s="113">
        <v>24.312178033741745</v>
      </c>
      <c r="AB36" s="113">
        <v>72.939724240005674</v>
      </c>
      <c r="AC36" s="113">
        <v>3.5221601622938823</v>
      </c>
      <c r="AD36" s="113">
        <v>7.3894410026296189</v>
      </c>
      <c r="AE36" s="113">
        <v>1.4858629088022051</v>
      </c>
      <c r="AF36" s="113">
        <v>102.25992534484351</v>
      </c>
      <c r="AG36" s="113">
        <v>106.12720618517925</v>
      </c>
      <c r="AH36" s="113">
        <v>14.688696515867246</v>
      </c>
      <c r="AI36" s="113">
        <v>20.132678810068107</v>
      </c>
      <c r="AJ36" s="113">
        <v>10.23571551868387</v>
      </c>
    </row>
    <row r="37" spans="1:40" s="68" customFormat="1" ht="12" x14ac:dyDescent="0.15">
      <c r="B37" s="77">
        <v>2</v>
      </c>
      <c r="C37" s="78">
        <v>41094</v>
      </c>
      <c r="D37" s="79">
        <v>18</v>
      </c>
      <c r="F37" s="112">
        <v>500</v>
      </c>
      <c r="H37" s="113">
        <v>136.03765432098763</v>
      </c>
      <c r="I37" s="113">
        <v>11.072555022263931</v>
      </c>
      <c r="J37" s="113">
        <v>0.78970655659675693</v>
      </c>
      <c r="K37" s="113">
        <v>1.4817829654173917</v>
      </c>
      <c r="L37" s="113">
        <v>0.53423183347101411</v>
      </c>
      <c r="M37" s="113">
        <v>27.499772776738421</v>
      </c>
      <c r="N37" s="113">
        <v>3.4335478051335815</v>
      </c>
      <c r="O37" s="113">
        <v>2.9078063598611741E-2</v>
      </c>
      <c r="P37" s="113">
        <v>7.4259384895242562E-3</v>
      </c>
      <c r="Q37" s="113">
        <v>0.3759026823914367</v>
      </c>
      <c r="R37" s="113">
        <v>9.3621993906308348E-2</v>
      </c>
      <c r="S37" s="113">
        <v>0.58442174373385702</v>
      </c>
      <c r="T37" s="113">
        <v>0.2660984567041188</v>
      </c>
      <c r="U37" s="113"/>
      <c r="V37" s="113">
        <v>15.06284412568856</v>
      </c>
      <c r="W37" s="113">
        <v>83.818893008046643</v>
      </c>
      <c r="X37" s="113">
        <v>10.768849166621234</v>
      </c>
      <c r="Y37" s="113">
        <v>9.0844556861246559</v>
      </c>
      <c r="Z37" s="113"/>
      <c r="AA37" s="113">
        <v>31.635871492182662</v>
      </c>
      <c r="AB37" s="113">
        <v>61.614479775042128</v>
      </c>
      <c r="AC37" s="113">
        <v>6.5808879716396405</v>
      </c>
      <c r="AD37" s="113">
        <v>7.916079720995187</v>
      </c>
      <c r="AE37" s="113">
        <v>6.6778979183876759</v>
      </c>
      <c r="AF37" s="113">
        <v>106.5091371572521</v>
      </c>
      <c r="AG37" s="113">
        <v>107.84432890660764</v>
      </c>
      <c r="AH37" s="113">
        <v>11.582527865122202</v>
      </c>
      <c r="AI37" s="113">
        <v>14.021100533825051</v>
      </c>
      <c r="AJ37" s="113">
        <v>8.7178629804730914</v>
      </c>
    </row>
    <row r="38" spans="1:40" s="68" customFormat="1" ht="12" x14ac:dyDescent="0.15">
      <c r="B38" s="77">
        <v>3</v>
      </c>
      <c r="C38" s="78">
        <v>41112</v>
      </c>
      <c r="D38" s="79">
        <v>18</v>
      </c>
      <c r="F38" s="112">
        <v>500</v>
      </c>
      <c r="H38" s="113">
        <v>4.5375000000000005</v>
      </c>
      <c r="I38" s="113">
        <v>6.9409237180768528</v>
      </c>
      <c r="J38" s="113">
        <v>8.7051728103408781</v>
      </c>
      <c r="K38" s="113">
        <v>1.0486871589845121</v>
      </c>
      <c r="L38" s="113">
        <v>0.15463689488076257</v>
      </c>
      <c r="M38" s="113">
        <v>4.3971459858111617</v>
      </c>
      <c r="N38" s="113">
        <v>30.744734617271035</v>
      </c>
      <c r="O38" s="113">
        <v>8.397723500727098E-3</v>
      </c>
      <c r="P38" s="113">
        <v>2.7321373240597317E-3</v>
      </c>
      <c r="Q38" s="113">
        <v>0.11418713549214221</v>
      </c>
      <c r="R38" s="113">
        <v>4.6474148950536864E-2</v>
      </c>
      <c r="S38" s="113">
        <v>0.19734777981148938</v>
      </c>
      <c r="T38" s="113">
        <v>6.4964556153744857E-2</v>
      </c>
      <c r="U38" s="113"/>
      <c r="V38" s="113">
        <v>0.31494441370773724</v>
      </c>
      <c r="W38" s="113">
        <v>0.42125654199923418</v>
      </c>
      <c r="X38" s="113">
        <v>3.4788350217651658</v>
      </c>
      <c r="Y38" s="113">
        <v>8.7708113815182537E-2</v>
      </c>
      <c r="Z38" s="113"/>
      <c r="AA38" s="113">
        <v>19.831210623076725</v>
      </c>
      <c r="AB38" s="113">
        <v>9.2838907327654887</v>
      </c>
      <c r="AC38" s="113">
        <v>72.543106752840643</v>
      </c>
      <c r="AD38" s="113">
        <v>76.668540424576634</v>
      </c>
      <c r="AE38" s="113">
        <v>1.9329611860095322</v>
      </c>
      <c r="AF38" s="113">
        <v>103.59116929469239</v>
      </c>
      <c r="AG38" s="113">
        <v>107.71660296642838</v>
      </c>
      <c r="AH38" s="113">
        <v>0.18019533845196614</v>
      </c>
      <c r="AI38" s="113">
        <v>0.79733324878188827</v>
      </c>
      <c r="AJ38" s="113">
        <v>7.7217922126534999</v>
      </c>
    </row>
    <row r="39" spans="1:40" s="68" customFormat="1" ht="12" x14ac:dyDescent="0.15">
      <c r="B39" s="77">
        <v>4</v>
      </c>
      <c r="C39" s="78">
        <v>41130</v>
      </c>
      <c r="D39" s="79">
        <v>18</v>
      </c>
      <c r="F39" s="112">
        <v>500</v>
      </c>
      <c r="H39" s="113">
        <v>39.680555555555557</v>
      </c>
      <c r="I39" s="113">
        <v>7.3564857909086685</v>
      </c>
      <c r="J39" s="113">
        <v>2.5690337199865345</v>
      </c>
      <c r="K39" s="113">
        <v>1.0820593535475171</v>
      </c>
      <c r="L39" s="113">
        <v>0.14482320261192977</v>
      </c>
      <c r="M39" s="113">
        <v>25.741288777179467</v>
      </c>
      <c r="N39" s="113">
        <v>9.1517400959361943</v>
      </c>
      <c r="O39" s="113">
        <v>7.2348381883056761E-3</v>
      </c>
      <c r="P39" s="113">
        <v>6.324305936694077E-3</v>
      </c>
      <c r="Q39" s="113">
        <v>0.10758952133421636</v>
      </c>
      <c r="R39" s="113">
        <v>4.3080563456288461E-2</v>
      </c>
      <c r="S39" s="113">
        <v>0.3152952714696754</v>
      </c>
      <c r="T39" s="113">
        <v>0.16031787054003588</v>
      </c>
      <c r="U39" s="113"/>
      <c r="V39" s="113">
        <v>2.9190944311980647</v>
      </c>
      <c r="W39" s="113">
        <v>24.042601071024247</v>
      </c>
      <c r="X39" s="113">
        <v>9.0068199684578349</v>
      </c>
      <c r="Y39" s="113">
        <v>0.71833314212201971</v>
      </c>
      <c r="Z39" s="113"/>
      <c r="AA39" s="113">
        <v>21.018530831167627</v>
      </c>
      <c r="AB39" s="113">
        <v>60.590384218192007</v>
      </c>
      <c r="AC39" s="113">
        <v>21.40861433322112</v>
      </c>
      <c r="AD39" s="113">
        <v>22.698321236575573</v>
      </c>
      <c r="AE39" s="113">
        <v>1.810290032649122</v>
      </c>
      <c r="AF39" s="113">
        <v>104.82781941522988</v>
      </c>
      <c r="AG39" s="113">
        <v>106.11752631858432</v>
      </c>
      <c r="AH39" s="113">
        <v>3.972287698711555</v>
      </c>
      <c r="AI39" s="113">
        <v>2.8635224729347759</v>
      </c>
      <c r="AJ39" s="113">
        <v>7.9316968407715196</v>
      </c>
    </row>
    <row r="40" spans="1:40" s="68" customFormat="1" ht="12" x14ac:dyDescent="0.15">
      <c r="B40" s="77">
        <v>5</v>
      </c>
      <c r="C40" s="78">
        <v>41148</v>
      </c>
      <c r="D40" s="79">
        <v>18</v>
      </c>
      <c r="F40" s="112">
        <v>500</v>
      </c>
      <c r="H40" s="113">
        <v>10.862500000000002</v>
      </c>
      <c r="I40" s="113">
        <v>5.5540928546816772</v>
      </c>
      <c r="J40" s="113">
        <v>2.8498232070990586</v>
      </c>
      <c r="K40" s="113">
        <v>0.7160216053114995</v>
      </c>
      <c r="L40" s="113">
        <v>8.1020690178459739E-2</v>
      </c>
      <c r="M40" s="113">
        <v>25.53581637034095</v>
      </c>
      <c r="N40" s="113">
        <v>10.744469310967762</v>
      </c>
      <c r="O40" s="113">
        <v>4.376553812435644E-3</v>
      </c>
      <c r="P40" s="113">
        <v>4.9041253227809466E-3</v>
      </c>
      <c r="Q40" s="113">
        <v>9.3328866737958704E-2</v>
      </c>
      <c r="R40" s="113">
        <v>3.4048267663639789E-2</v>
      </c>
      <c r="S40" s="113">
        <v>0.220591967334511</v>
      </c>
      <c r="T40" s="113">
        <v>0.12981328735423456</v>
      </c>
      <c r="U40" s="113"/>
      <c r="V40" s="113">
        <v>0.60331333633979733</v>
      </c>
      <c r="W40" s="113">
        <v>6.5849497665089132</v>
      </c>
      <c r="X40" s="113">
        <v>2.9067938566713898</v>
      </c>
      <c r="Y40" s="113">
        <v>0.11001090588293989</v>
      </c>
      <c r="Z40" s="113"/>
      <c r="AA40" s="113">
        <v>15.868836727661936</v>
      </c>
      <c r="AB40" s="113">
        <v>60.620941463833489</v>
      </c>
      <c r="AC40" s="113">
        <v>23.748526725825489</v>
      </c>
      <c r="AD40" s="113">
        <v>26.759897414696333</v>
      </c>
      <c r="AE40" s="113">
        <v>1.0127586272307467</v>
      </c>
      <c r="AF40" s="113">
        <v>101.25106354455166</v>
      </c>
      <c r="AG40" s="113">
        <v>104.2624342334225</v>
      </c>
      <c r="AH40" s="113">
        <v>3.3710792281153612</v>
      </c>
      <c r="AI40" s="113">
        <v>1.948925407318651</v>
      </c>
      <c r="AJ40" s="113">
        <v>9.0496920051869782</v>
      </c>
    </row>
    <row r="41" spans="1:40" s="68" customFormat="1" ht="12" x14ac:dyDescent="0.15">
      <c r="B41" s="77">
        <v>6</v>
      </c>
      <c r="C41" s="78">
        <v>41166</v>
      </c>
      <c r="D41" s="79">
        <v>18</v>
      </c>
      <c r="F41" s="112">
        <v>500</v>
      </c>
      <c r="H41" s="113">
        <v>2.2569444444444446</v>
      </c>
      <c r="I41" s="113">
        <v>6.9483391567310147</v>
      </c>
      <c r="J41" s="113">
        <v>4.4375387183459356</v>
      </c>
      <c r="K41" s="113">
        <v>0.9580973746141539</v>
      </c>
      <c r="L41" s="113">
        <v>0.14469394085411058</v>
      </c>
      <c r="M41" s="113">
        <v>19.082988168125379</v>
      </c>
      <c r="N41" s="113">
        <v>16.434609438673643</v>
      </c>
      <c r="O41" s="113">
        <v>8.2225352096330067E-3</v>
      </c>
      <c r="P41" s="113">
        <v>3.6649785733483863E-3</v>
      </c>
      <c r="Q41" s="113">
        <v>0.10419033443301805</v>
      </c>
      <c r="R41" s="113">
        <v>4.1007992156636801E-2</v>
      </c>
      <c r="S41" s="113">
        <v>0.20885128851155754</v>
      </c>
      <c r="T41" s="113">
        <v>0.1532284272540371</v>
      </c>
      <c r="U41" s="113"/>
      <c r="V41" s="113">
        <v>0.15682015457899862</v>
      </c>
      <c r="W41" s="113">
        <v>1.0068573065635675</v>
      </c>
      <c r="X41" s="113">
        <v>0.92321793440627453</v>
      </c>
      <c r="Y41" s="113">
        <v>4.0820773244432243E-2</v>
      </c>
      <c r="Z41" s="113"/>
      <c r="AA41" s="113">
        <v>19.852397590660043</v>
      </c>
      <c r="AB41" s="113">
        <v>44.611523736970369</v>
      </c>
      <c r="AC41" s="113">
        <v>36.979489319549465</v>
      </c>
      <c r="AD41" s="113">
        <v>40.905656170616467</v>
      </c>
      <c r="AE41" s="113">
        <v>1.8086742606763822</v>
      </c>
      <c r="AF41" s="113">
        <v>103.25208490785627</v>
      </c>
      <c r="AG41" s="113">
        <v>107.17825175892327</v>
      </c>
      <c r="AH41" s="113">
        <v>1.6229099408713339</v>
      </c>
      <c r="AI41" s="113">
        <v>1.5658092464646627</v>
      </c>
      <c r="AJ41" s="113">
        <v>8.4609309008048026</v>
      </c>
    </row>
    <row r="42" spans="1:40" s="68" customFormat="1" ht="12" x14ac:dyDescent="0.15">
      <c r="B42" s="77">
        <v>7</v>
      </c>
      <c r="C42" s="78">
        <v>41184</v>
      </c>
      <c r="D42" s="79">
        <v>18</v>
      </c>
      <c r="F42" s="112">
        <v>500</v>
      </c>
      <c r="H42" s="113">
        <v>67.520833333333343</v>
      </c>
      <c r="I42" s="113">
        <v>7.6769288938728142</v>
      </c>
      <c r="J42" s="113">
        <v>4.8313971335206123</v>
      </c>
      <c r="K42" s="113">
        <v>0.99838822483224254</v>
      </c>
      <c r="L42" s="113">
        <v>0.10146819775291543</v>
      </c>
      <c r="M42" s="113">
        <v>16.962078503368247</v>
      </c>
      <c r="N42" s="113">
        <v>18.266067755489086</v>
      </c>
      <c r="O42" s="113">
        <v>5.2547228407992521E-3</v>
      </c>
      <c r="P42" s="113">
        <v>1.8888926113049139E-3</v>
      </c>
      <c r="Q42" s="113">
        <v>8.4787421529706711E-2</v>
      </c>
      <c r="R42" s="113">
        <v>3.66019728903096E-2</v>
      </c>
      <c r="S42" s="113">
        <v>0.33796749108706192</v>
      </c>
      <c r="T42" s="113">
        <v>0.10718887756004944</v>
      </c>
      <c r="U42" s="113"/>
      <c r="V42" s="113">
        <v>5.1835263635503734</v>
      </c>
      <c r="W42" s="113">
        <v>26.92470030125984</v>
      </c>
      <c r="X42" s="113">
        <v>30.747862698479967</v>
      </c>
      <c r="Y42" s="113">
        <v>0.85640215863853897</v>
      </c>
      <c r="Z42" s="113"/>
      <c r="AA42" s="113">
        <v>21.934082553922327</v>
      </c>
      <c r="AB42" s="113">
        <v>39.87613744092787</v>
      </c>
      <c r="AC42" s="113">
        <v>40.261642779338437</v>
      </c>
      <c r="AD42" s="113">
        <v>45.538334141531571</v>
      </c>
      <c r="AE42" s="113">
        <v>1.268352471911443</v>
      </c>
      <c r="AF42" s="113">
        <v>103.34021524610009</v>
      </c>
      <c r="AG42" s="113">
        <v>108.61690660829322</v>
      </c>
      <c r="AH42" s="113">
        <v>1.3030667756763104</v>
      </c>
      <c r="AI42" s="113">
        <v>1.5889666449917104</v>
      </c>
      <c r="AJ42" s="113">
        <v>8.9708760781474037</v>
      </c>
    </row>
    <row r="43" spans="1:40" s="68" customFormat="1" ht="12" x14ac:dyDescent="0.15">
      <c r="B43" s="77">
        <v>8</v>
      </c>
      <c r="C43" s="78">
        <v>41202</v>
      </c>
      <c r="D43" s="79">
        <v>18</v>
      </c>
      <c r="F43" s="112">
        <v>500</v>
      </c>
      <c r="H43" s="113">
        <v>11.551388888888887</v>
      </c>
      <c r="I43" s="113">
        <v>8.4127399094699236</v>
      </c>
      <c r="J43" s="113">
        <v>5.1688866175353692</v>
      </c>
      <c r="K43" s="113">
        <v>1.0634150981884143</v>
      </c>
      <c r="L43" s="113">
        <v>8.3561044853812008E-2</v>
      </c>
      <c r="M43" s="113">
        <v>13.994549556879079</v>
      </c>
      <c r="N43" s="113">
        <v>19.71123336715965</v>
      </c>
      <c r="O43" s="113">
        <v>4.6168177574340691E-3</v>
      </c>
      <c r="P43" s="113">
        <v>4.2119032750202855E-3</v>
      </c>
      <c r="Q43" s="113">
        <v>7.0120888502553338E-2</v>
      </c>
      <c r="R43" s="113">
        <v>2.9076829804180596E-2</v>
      </c>
      <c r="S43" s="113">
        <v>0.29730755563735062</v>
      </c>
      <c r="T43" s="113">
        <v>8.2134901392538054E-2</v>
      </c>
      <c r="U43" s="113"/>
      <c r="V43" s="113">
        <v>0.97178830315362985</v>
      </c>
      <c r="W43" s="113">
        <v>3.8005282202065054</v>
      </c>
      <c r="X43" s="113">
        <v>5.6802374760292444</v>
      </c>
      <c r="Y43" s="113">
        <v>0.12065576563353374</v>
      </c>
      <c r="Z43" s="113"/>
      <c r="AA43" s="113">
        <v>24.036399741342642</v>
      </c>
      <c r="AB43" s="113">
        <v>32.901049880349703</v>
      </c>
      <c r="AC43" s="113">
        <v>43.074055146128075</v>
      </c>
      <c r="AD43" s="113">
        <v>49.173632111831864</v>
      </c>
      <c r="AE43" s="113">
        <v>1.04451306067265</v>
      </c>
      <c r="AF43" s="113">
        <v>101.05601782849307</v>
      </c>
      <c r="AG43" s="113">
        <v>107.15559479419686</v>
      </c>
      <c r="AH43" s="113">
        <v>0.99565343361125935</v>
      </c>
      <c r="AI43" s="113">
        <v>1.6275729246855273</v>
      </c>
      <c r="AJ43" s="113">
        <v>9.2295691912171147</v>
      </c>
    </row>
    <row r="44" spans="1:40" s="68" customFormat="1" ht="12" x14ac:dyDescent="0.15">
      <c r="B44" s="77">
        <v>9</v>
      </c>
      <c r="C44" s="78">
        <v>41220</v>
      </c>
      <c r="D44" s="79">
        <v>18</v>
      </c>
      <c r="F44" s="112">
        <v>500</v>
      </c>
      <c r="H44" s="113">
        <v>35.1875</v>
      </c>
      <c r="I44" s="113">
        <v>8.1178724476401882</v>
      </c>
      <c r="J44" s="113">
        <v>5.2026562423161646</v>
      </c>
      <c r="K44" s="113">
        <v>1.0610816207122375</v>
      </c>
      <c r="L44" s="113">
        <v>9.7686538127580561E-2</v>
      </c>
      <c r="M44" s="113">
        <v>15.12456484171439</v>
      </c>
      <c r="N44" s="113">
        <v>19.516560772029752</v>
      </c>
      <c r="O44" s="113">
        <v>5.1245859982400228E-3</v>
      </c>
      <c r="P44" s="113">
        <v>2.1048721078760985E-3</v>
      </c>
      <c r="Q44" s="113">
        <v>8.4699269933990254E-2</v>
      </c>
      <c r="R44" s="113">
        <v>2.9830948039977056E-2</v>
      </c>
      <c r="S44" s="113">
        <v>0.32157732171705489</v>
      </c>
      <c r="T44" s="113">
        <v>9.3330544529805659E-2</v>
      </c>
      <c r="U44" s="113"/>
      <c r="V44" s="113">
        <v>2.8564763675133915</v>
      </c>
      <c r="W44" s="113">
        <v>12.490557726273105</v>
      </c>
      <c r="X44" s="113">
        <v>17.125507740890367</v>
      </c>
      <c r="Y44" s="113">
        <v>0.4296681325455301</v>
      </c>
      <c r="Z44" s="113"/>
      <c r="AA44" s="113">
        <v>23.193921278971967</v>
      </c>
      <c r="AB44" s="113">
        <v>35.497144515163356</v>
      </c>
      <c r="AC44" s="113">
        <v>43.355468685968042</v>
      </c>
      <c r="AD44" s="113">
        <v>48.669293757414906</v>
      </c>
      <c r="AE44" s="113">
        <v>1.2210817265947569</v>
      </c>
      <c r="AF44" s="113">
        <v>103.26761620669812</v>
      </c>
      <c r="AG44" s="113">
        <v>108.58144127814499</v>
      </c>
      <c r="AH44" s="113">
        <v>1.0853482276172404</v>
      </c>
      <c r="AI44" s="113">
        <v>1.5603322744279953</v>
      </c>
      <c r="AJ44" s="113">
        <v>8.9256575592708547</v>
      </c>
    </row>
    <row r="45" spans="1:40" s="68" customFormat="1" ht="12" x14ac:dyDescent="0.15">
      <c r="B45" s="77">
        <v>10</v>
      </c>
      <c r="C45" s="78">
        <v>41238</v>
      </c>
      <c r="D45" s="79">
        <v>18</v>
      </c>
      <c r="F45" s="112">
        <v>500</v>
      </c>
      <c r="H45" s="113">
        <v>71.540277777777789</v>
      </c>
      <c r="I45" s="113">
        <v>6.7519320681293227</v>
      </c>
      <c r="J45" s="113">
        <v>5.6439416606345567</v>
      </c>
      <c r="K45" s="113">
        <v>0.92245064407961608</v>
      </c>
      <c r="L45" s="113">
        <v>9.5764635190022984E-2</v>
      </c>
      <c r="M45" s="113">
        <v>14.754862829560579</v>
      </c>
      <c r="N45" s="113">
        <v>21.009649913139263</v>
      </c>
      <c r="O45" s="113">
        <v>4.7920418813183294E-3</v>
      </c>
      <c r="P45" s="113">
        <v>5.3862695111201444E-3</v>
      </c>
      <c r="Q45" s="113">
        <v>8.262772929793355E-2</v>
      </c>
      <c r="R45" s="113">
        <v>3.7515730304521079E-2</v>
      </c>
      <c r="S45" s="113">
        <v>0.30261601044457737</v>
      </c>
      <c r="T45" s="113">
        <v>9.2237312960767912E-2</v>
      </c>
      <c r="U45" s="113"/>
      <c r="V45" s="113">
        <v>4.8303509569065737</v>
      </c>
      <c r="W45" s="113">
        <v>24.771275221878202</v>
      </c>
      <c r="X45" s="113">
        <v>37.490266912461429</v>
      </c>
      <c r="Y45" s="113">
        <v>0.85637857534772477</v>
      </c>
      <c r="Z45" s="113"/>
      <c r="AA45" s="113">
        <v>19.291234480369493</v>
      </c>
      <c r="AB45" s="113">
        <v>34.625634665305682</v>
      </c>
      <c r="AC45" s="113">
        <v>47.032847171954643</v>
      </c>
      <c r="AD45" s="113">
        <v>52.404418988860627</v>
      </c>
      <c r="AE45" s="113">
        <v>1.1970579398752872</v>
      </c>
      <c r="AF45" s="113">
        <v>102.14677425750511</v>
      </c>
      <c r="AG45" s="113">
        <v>107.5183460744111</v>
      </c>
      <c r="AH45" s="113">
        <v>0.98324231153902275</v>
      </c>
      <c r="AI45" s="113">
        <v>1.1963150000686209</v>
      </c>
      <c r="AJ45" s="113">
        <v>8.5394856950247089</v>
      </c>
    </row>
    <row r="46" spans="1:40" s="68" customFormat="1" ht="12" x14ac:dyDescent="0.15">
      <c r="B46" s="77">
        <v>11</v>
      </c>
      <c r="C46" s="78">
        <v>41256</v>
      </c>
      <c r="D46" s="79">
        <v>18</v>
      </c>
      <c r="F46" s="112">
        <v>500</v>
      </c>
      <c r="H46" s="113">
        <v>66.13611111111112</v>
      </c>
      <c r="I46" s="113">
        <v>4.441196397734954</v>
      </c>
      <c r="J46" s="113">
        <v>6.70594705344093</v>
      </c>
      <c r="K46" s="113">
        <v>0.62112869433628493</v>
      </c>
      <c r="L46" s="113">
        <v>0.14191301963053102</v>
      </c>
      <c r="M46" s="113">
        <v>13.686917996012289</v>
      </c>
      <c r="N46" s="113">
        <v>24.319968589413673</v>
      </c>
      <c r="O46" s="113">
        <v>6.8242935007551886E-3</v>
      </c>
      <c r="P46" s="113">
        <v>1.1922394491498314E-2</v>
      </c>
      <c r="Q46" s="113">
        <v>9.7195652143118261E-2</v>
      </c>
      <c r="R46" s="113">
        <v>9.3923352330524026E-2</v>
      </c>
      <c r="S46" s="113">
        <v>0.25453538152060462</v>
      </c>
      <c r="T46" s="113">
        <v>9.8998327099825964E-2</v>
      </c>
      <c r="U46" s="113"/>
      <c r="V46" s="113">
        <v>2.9372345842686536</v>
      </c>
      <c r="W46" s="113">
        <v>20.954420689231046</v>
      </c>
      <c r="X46" s="113">
        <v>40.093383930774898</v>
      </c>
      <c r="Y46" s="113">
        <v>1.1731969042997616</v>
      </c>
      <c r="Z46" s="113"/>
      <c r="AA46" s="113">
        <v>12.689132564957012</v>
      </c>
      <c r="AB46" s="113">
        <v>31.683781125302097</v>
      </c>
      <c r="AC46" s="113">
        <v>55.882892112007745</v>
      </c>
      <c r="AD46" s="113">
        <v>60.622530198996024</v>
      </c>
      <c r="AE46" s="113">
        <v>1.7739127453816377</v>
      </c>
      <c r="AF46" s="113">
        <v>102.02971854764849</v>
      </c>
      <c r="AG46" s="113">
        <v>106.76935663463678</v>
      </c>
      <c r="AH46" s="113">
        <v>0.77773863384861919</v>
      </c>
      <c r="AI46" s="113">
        <v>0.66227728348318893</v>
      </c>
      <c r="AJ46" s="113">
        <v>8.3419037706736336</v>
      </c>
    </row>
    <row r="47" spans="1:40" s="68" customFormat="1" ht="12" x14ac:dyDescent="0.15">
      <c r="B47" s="77">
        <v>12</v>
      </c>
      <c r="C47" s="78">
        <v>41274</v>
      </c>
      <c r="D47" s="79">
        <v>18</v>
      </c>
      <c r="F47" s="112">
        <v>500</v>
      </c>
      <c r="H47" s="113">
        <v>15.970833333333335</v>
      </c>
      <c r="I47" s="113">
        <v>8.1056249887463192</v>
      </c>
      <c r="J47" s="113">
        <v>5.5188642231681246</v>
      </c>
      <c r="K47" s="113">
        <v>1.4003746355955244</v>
      </c>
      <c r="L47" s="113">
        <v>0.23051715619882396</v>
      </c>
      <c r="M47" s="113">
        <v>14.288476442576941</v>
      </c>
      <c r="N47" s="113">
        <v>20.484720843042947</v>
      </c>
      <c r="O47" s="113">
        <v>1.1935479216086625E-2</v>
      </c>
      <c r="P47" s="113">
        <v>1.3060581945038542E-2</v>
      </c>
      <c r="Q47" s="113">
        <v>0.16925603447683191</v>
      </c>
      <c r="R47" s="113">
        <v>0.14282784608599589</v>
      </c>
      <c r="S47" s="113">
        <v>0.38523874181768869</v>
      </c>
      <c r="T47" s="113">
        <v>0.12530072760205979</v>
      </c>
      <c r="U47" s="113"/>
      <c r="V47" s="113">
        <v>1.2945358575776935</v>
      </c>
      <c r="W47" s="113">
        <v>5.1745913076188907</v>
      </c>
      <c r="X47" s="113">
        <v>8.1329321730758934</v>
      </c>
      <c r="Y47" s="113">
        <v>0.46019388526567312</v>
      </c>
      <c r="Z47" s="113"/>
      <c r="AA47" s="113">
        <v>23.158928539275198</v>
      </c>
      <c r="AB47" s="113">
        <v>32.400258644104717</v>
      </c>
      <c r="AC47" s="113">
        <v>45.990535193067707</v>
      </c>
      <c r="AD47" s="113">
        <v>50.92365566235884</v>
      </c>
      <c r="AE47" s="113">
        <v>2.8814644524852993</v>
      </c>
      <c r="AF47" s="113">
        <v>104.43118682893292</v>
      </c>
      <c r="AG47" s="113">
        <v>109.36430729822406</v>
      </c>
      <c r="AH47" s="113">
        <v>0.94680301274963374</v>
      </c>
      <c r="AI47" s="113">
        <v>1.4687125214494323</v>
      </c>
      <c r="AJ47" s="113">
        <v>6.7528804410608307</v>
      </c>
    </row>
    <row r="48" spans="1:40" s="68" customFormat="1" ht="12" x14ac:dyDescent="0.15">
      <c r="B48" s="77">
        <v>13</v>
      </c>
      <c r="C48" s="78">
        <v>41292</v>
      </c>
      <c r="D48" s="79">
        <v>18</v>
      </c>
      <c r="F48" s="112">
        <v>500</v>
      </c>
      <c r="H48" s="113">
        <v>14.912500000000001</v>
      </c>
      <c r="I48" s="113">
        <v>11.06837947816534</v>
      </c>
      <c r="J48" s="113">
        <v>2.4458241508596199</v>
      </c>
      <c r="K48" s="113">
        <v>1.8574821531232328</v>
      </c>
      <c r="L48" s="113">
        <v>0.36821141645139766</v>
      </c>
      <c r="M48" s="113">
        <v>19.747438112180983</v>
      </c>
      <c r="N48" s="113">
        <v>12.204433922430693</v>
      </c>
      <c r="O48" s="113">
        <v>1.996922651626537E-2</v>
      </c>
      <c r="P48" s="113">
        <v>1.6249397211169136E-2</v>
      </c>
      <c r="Q48" s="113">
        <v>0.26831268696366012</v>
      </c>
      <c r="R48" s="113">
        <v>0.2188444967583629</v>
      </c>
      <c r="S48" s="113">
        <v>0.4743944454923108</v>
      </c>
      <c r="T48" s="113">
        <v>0.18757884981717607</v>
      </c>
      <c r="U48" s="113"/>
      <c r="V48" s="113">
        <v>1.6505720896814067</v>
      </c>
      <c r="W48" s="113">
        <v>6.616910698807569</v>
      </c>
      <c r="X48" s="113">
        <v>4.4813286123582996</v>
      </c>
      <c r="Y48" s="113">
        <v>0.68636909347893349</v>
      </c>
      <c r="Z48" s="113"/>
      <c r="AA48" s="113">
        <v>31.623941366186688</v>
      </c>
      <c r="AB48" s="113">
        <v>44.371572163001296</v>
      </c>
      <c r="AC48" s="113">
        <v>20.381867923830168</v>
      </c>
      <c r="AD48" s="113">
        <v>30.050820535512486</v>
      </c>
      <c r="AE48" s="113">
        <v>4.602642705642471</v>
      </c>
      <c r="AF48" s="113">
        <v>100.98002415866063</v>
      </c>
      <c r="AG48" s="113">
        <v>110.64897677034294</v>
      </c>
      <c r="AH48" s="113">
        <v>2.1972486629618544</v>
      </c>
      <c r="AI48" s="113">
        <v>4.5254191615841233</v>
      </c>
      <c r="AJ48" s="113">
        <v>6.9519426442296428</v>
      </c>
    </row>
    <row r="49" spans="1:40" s="68" customFormat="1" ht="12" x14ac:dyDescent="0.15">
      <c r="B49" s="77">
        <v>14</v>
      </c>
      <c r="C49" s="78">
        <v>41310</v>
      </c>
      <c r="D49" s="79">
        <v>18</v>
      </c>
      <c r="F49" s="112">
        <v>500</v>
      </c>
      <c r="H49" s="113">
        <v>6.5611111111111118</v>
      </c>
      <c r="I49" s="113">
        <v>12.828242702050151</v>
      </c>
      <c r="J49" s="113">
        <v>3.8547464321767606</v>
      </c>
      <c r="K49" s="113">
        <v>2.4975770326482376</v>
      </c>
      <c r="L49" s="113">
        <v>0.4891464725170736</v>
      </c>
      <c r="M49" s="113">
        <v>18.567660158106197</v>
      </c>
      <c r="N49" s="113">
        <v>11.998661884873304</v>
      </c>
      <c r="O49" s="113">
        <v>3.0397228513472221E-2</v>
      </c>
      <c r="P49" s="113">
        <v>1.7654128495466208E-2</v>
      </c>
      <c r="Q49" s="113">
        <v>0.36342510030504416</v>
      </c>
      <c r="R49" s="113">
        <v>0.24379827182023231</v>
      </c>
      <c r="S49" s="113">
        <v>0.57228309559588542</v>
      </c>
      <c r="T49" s="113">
        <v>0.18757476343454205</v>
      </c>
      <c r="U49" s="113"/>
      <c r="V49" s="113">
        <v>0.84167525728451287</v>
      </c>
      <c r="W49" s="113">
        <v>2.6603645681730015</v>
      </c>
      <c r="X49" s="113">
        <v>1.9279970408352836</v>
      </c>
      <c r="Y49" s="113">
        <v>0.40116804447407223</v>
      </c>
      <c r="Z49" s="113"/>
      <c r="AA49" s="113">
        <v>36.652122005857578</v>
      </c>
      <c r="AB49" s="113">
        <v>40.547470133034736</v>
      </c>
      <c r="AC49" s="113">
        <v>32.122886934806338</v>
      </c>
      <c r="AD49" s="113">
        <v>29.385221621536914</v>
      </c>
      <c r="AE49" s="113">
        <v>6.1143309064634197</v>
      </c>
      <c r="AF49" s="113">
        <v>115.43680998016207</v>
      </c>
      <c r="AG49" s="113">
        <v>112.69914466689265</v>
      </c>
      <c r="AH49" s="113">
        <v>2.0533619925995317</v>
      </c>
      <c r="AI49" s="113">
        <v>3.3279083145311041</v>
      </c>
      <c r="AJ49" s="113">
        <v>5.992320940156449</v>
      </c>
    </row>
    <row r="50" spans="1:40" s="68" customFormat="1" ht="12" x14ac:dyDescent="0.15">
      <c r="B50" s="77">
        <v>15</v>
      </c>
      <c r="C50" s="78">
        <v>41328</v>
      </c>
      <c r="D50" s="79">
        <v>18</v>
      </c>
      <c r="F50" s="112">
        <v>500</v>
      </c>
      <c r="H50" s="113">
        <v>11.21388888888889</v>
      </c>
      <c r="I50" s="113">
        <v>11.958650273484757</v>
      </c>
      <c r="J50" s="113">
        <v>3.9593055631428342</v>
      </c>
      <c r="K50" s="113">
        <v>2.2759439731345816</v>
      </c>
      <c r="L50" s="113">
        <v>0.5432378579139141</v>
      </c>
      <c r="M50" s="113">
        <v>18.845384035133364</v>
      </c>
      <c r="N50" s="113">
        <v>12.372347643025646</v>
      </c>
      <c r="O50" s="113">
        <v>3.1737981059029585E-2</v>
      </c>
      <c r="P50" s="113">
        <v>1.4546044514971396E-2</v>
      </c>
      <c r="Q50" s="113">
        <v>0.36567998796145601</v>
      </c>
      <c r="R50" s="113">
        <v>0.29011108392729246</v>
      </c>
      <c r="S50" s="113">
        <v>0.51858233171458379</v>
      </c>
      <c r="T50" s="113">
        <v>0.24139794821401633</v>
      </c>
      <c r="U50" s="113"/>
      <c r="V50" s="113">
        <v>1.3410297542793881</v>
      </c>
      <c r="W50" s="113">
        <v>4.5719053423353762</v>
      </c>
      <c r="X50" s="113">
        <v>3.3924056818538406</v>
      </c>
      <c r="Y50" s="113">
        <v>0.76147612236058038</v>
      </c>
      <c r="Z50" s="113"/>
      <c r="AA50" s="113">
        <v>34.167572209956454</v>
      </c>
      <c r="AB50" s="113">
        <v>40.770025346562669</v>
      </c>
      <c r="AC50" s="113">
        <v>32.994213026190288</v>
      </c>
      <c r="AD50" s="113">
        <v>30.251821785171721</v>
      </c>
      <c r="AE50" s="113">
        <v>6.790473223923926</v>
      </c>
      <c r="AF50" s="113">
        <v>114.72228380663333</v>
      </c>
      <c r="AG50" s="113">
        <v>111.97989256561476</v>
      </c>
      <c r="AH50" s="113">
        <v>2.0054884960673678</v>
      </c>
      <c r="AI50" s="113">
        <v>3.0203908444975309</v>
      </c>
      <c r="AJ50" s="113">
        <v>6.130097584600728</v>
      </c>
    </row>
    <row r="51" spans="1:40" s="68" customFormat="1" ht="12" x14ac:dyDescent="0.15">
      <c r="B51" s="77">
        <v>16</v>
      </c>
      <c r="C51" s="78">
        <v>41346</v>
      </c>
      <c r="D51" s="79">
        <v>18</v>
      </c>
      <c r="F51" s="112">
        <v>500</v>
      </c>
      <c r="H51" s="113">
        <v>9.8847222222222229</v>
      </c>
      <c r="I51" s="113">
        <v>7.8245315434458078</v>
      </c>
      <c r="J51" s="113">
        <v>4.7372039959426147</v>
      </c>
      <c r="K51" s="113">
        <v>1.3830735110541919</v>
      </c>
      <c r="L51" s="113">
        <v>0.46553822088642027</v>
      </c>
      <c r="M51" s="113">
        <v>19.188325043160273</v>
      </c>
      <c r="N51" s="113">
        <v>15.223169848135923</v>
      </c>
      <c r="O51" s="113">
        <v>2.6474901388280292E-2</v>
      </c>
      <c r="P51" s="113">
        <v>2.036502650970777E-2</v>
      </c>
      <c r="Q51" s="113">
        <v>0.30776116725031538</v>
      </c>
      <c r="R51" s="113">
        <v>0.18636709114649991</v>
      </c>
      <c r="S51" s="113">
        <v>0.46138882160143624</v>
      </c>
      <c r="T51" s="113">
        <v>0.20534491424100998</v>
      </c>
      <c r="U51" s="113"/>
      <c r="V51" s="113">
        <v>0.77343320825977524</v>
      </c>
      <c r="W51" s="113">
        <v>4.1744014620148429</v>
      </c>
      <c r="X51" s="113">
        <v>3.7043986822971888</v>
      </c>
      <c r="Y51" s="113">
        <v>0.57521449966122451</v>
      </c>
      <c r="Z51" s="113"/>
      <c r="AA51" s="113">
        <v>22.355804409845167</v>
      </c>
      <c r="AB51" s="113">
        <v>42.230842386548922</v>
      </c>
      <c r="AC51" s="113">
        <v>39.476699966188455</v>
      </c>
      <c r="AD51" s="113">
        <v>37.476001844231789</v>
      </c>
      <c r="AE51" s="113">
        <v>5.8192277610802536</v>
      </c>
      <c r="AF51" s="113">
        <v>109.8825745236628</v>
      </c>
      <c r="AG51" s="113">
        <v>107.88187640170614</v>
      </c>
      <c r="AH51" s="113">
        <v>1.6769002124981676</v>
      </c>
      <c r="AI51" s="113">
        <v>1.6517193581166167</v>
      </c>
      <c r="AJ51" s="113">
        <v>6.6002421860152527</v>
      </c>
    </row>
    <row r="52" spans="1:40" s="68" customFormat="1" ht="12" x14ac:dyDescent="0.15">
      <c r="B52" s="77">
        <v>17</v>
      </c>
      <c r="C52" s="78">
        <v>41364</v>
      </c>
      <c r="D52" s="79">
        <v>18</v>
      </c>
      <c r="F52" s="112">
        <v>500</v>
      </c>
      <c r="H52" s="113">
        <v>12.0625</v>
      </c>
      <c r="I52" s="113">
        <v>6.6535459082251318</v>
      </c>
      <c r="J52" s="113">
        <v>3.844431902770495</v>
      </c>
      <c r="K52" s="113">
        <v>1.0707861754644854</v>
      </c>
      <c r="L52" s="113">
        <v>0.39764632085231238</v>
      </c>
      <c r="M52" s="113">
        <v>22.697973570721455</v>
      </c>
      <c r="N52" s="113">
        <v>13.043956345318591</v>
      </c>
      <c r="O52" s="113">
        <v>2.2112818929325505E-2</v>
      </c>
      <c r="P52" s="113">
        <v>1.6450076304121222E-2</v>
      </c>
      <c r="Q52" s="113">
        <v>0.27870452655377548</v>
      </c>
      <c r="R52" s="113">
        <v>0.10011550891538352</v>
      </c>
      <c r="S52" s="113">
        <v>0.49046936202511832</v>
      </c>
      <c r="T52" s="113">
        <v>0.21883058709278222</v>
      </c>
      <c r="U52" s="113"/>
      <c r="V52" s="113">
        <v>0.80258397517965652</v>
      </c>
      <c r="W52" s="113">
        <v>6.1773577029111948</v>
      </c>
      <c r="X52" s="113">
        <v>3.8736104760691248</v>
      </c>
      <c r="Y52" s="113">
        <v>0.59957609316012728</v>
      </c>
      <c r="Z52" s="113"/>
      <c r="AA52" s="113">
        <v>19.010131166357521</v>
      </c>
      <c r="AB52" s="113">
        <v>51.211255568175716</v>
      </c>
      <c r="AC52" s="113">
        <v>32.036932523087458</v>
      </c>
      <c r="AD52" s="113">
        <v>32.112832962231082</v>
      </c>
      <c r="AE52" s="113">
        <v>4.9705790106539043</v>
      </c>
      <c r="AF52" s="113">
        <v>107.22889826827461</v>
      </c>
      <c r="AG52" s="113">
        <v>107.30479870741823</v>
      </c>
      <c r="AH52" s="113">
        <v>2.373108147683832</v>
      </c>
      <c r="AI52" s="113">
        <v>1.7306967782236551</v>
      </c>
      <c r="AJ52" s="113">
        <v>7.2493186820379432</v>
      </c>
    </row>
    <row r="53" spans="1:40" s="68" customFormat="1" ht="12" x14ac:dyDescent="0.15">
      <c r="B53" s="77">
        <v>18</v>
      </c>
      <c r="C53" s="78">
        <v>41382</v>
      </c>
      <c r="D53" s="79">
        <v>18</v>
      </c>
      <c r="F53" s="112">
        <v>500</v>
      </c>
      <c r="H53" s="113">
        <v>14.569444444444445</v>
      </c>
      <c r="I53" s="113">
        <v>8.9859609530183384</v>
      </c>
      <c r="J53" s="113">
        <v>3.4010826229823135</v>
      </c>
      <c r="K53" s="113">
        <v>1.4252978746325837</v>
      </c>
      <c r="L53" s="113">
        <v>0.35839908524091468</v>
      </c>
      <c r="M53" s="113">
        <v>22.854479066505956</v>
      </c>
      <c r="N53" s="113">
        <v>11.478009086709113</v>
      </c>
      <c r="O53" s="113">
        <v>1.9885225843021489E-2</v>
      </c>
      <c r="P53" s="113">
        <v>1.8148338488287737E-2</v>
      </c>
      <c r="Q53" s="113">
        <v>0.29555422081264776</v>
      </c>
      <c r="R53" s="113">
        <v>8.6882159983356355E-2</v>
      </c>
      <c r="S53" s="113">
        <v>0.54711479706566835</v>
      </c>
      <c r="T53" s="113">
        <v>0.22017530340619987</v>
      </c>
      <c r="U53" s="113"/>
      <c r="V53" s="113">
        <v>1.3092045888494774</v>
      </c>
      <c r="W53" s="113">
        <v>7.5628543835120503</v>
      </c>
      <c r="X53" s="113">
        <v>4.115434448523958</v>
      </c>
      <c r="Y53" s="113">
        <v>0.6527094451696519</v>
      </c>
      <c r="Z53" s="113"/>
      <c r="AA53" s="113">
        <v>25.674174151480969</v>
      </c>
      <c r="AB53" s="113">
        <v>51.909010067956878</v>
      </c>
      <c r="AC53" s="113">
        <v>28.342355191519278</v>
      </c>
      <c r="AD53" s="113">
        <v>28.247023860221638</v>
      </c>
      <c r="AE53" s="113">
        <v>4.4799885655114338</v>
      </c>
      <c r="AF53" s="113">
        <v>110.40552797646855</v>
      </c>
      <c r="AG53" s="113">
        <v>110.31019664517092</v>
      </c>
      <c r="AH53" s="113">
        <v>2.7346438718149013</v>
      </c>
      <c r="AI53" s="113">
        <v>2.6420884021743647</v>
      </c>
      <c r="AJ53" s="113">
        <v>7.355389563432289</v>
      </c>
    </row>
    <row r="54" spans="1:40" s="68" customFormat="1" ht="12" x14ac:dyDescent="0.15">
      <c r="B54" s="77">
        <v>19</v>
      </c>
      <c r="C54" s="78">
        <v>41400</v>
      </c>
      <c r="D54" s="79">
        <v>18</v>
      </c>
      <c r="F54" s="112">
        <v>500</v>
      </c>
      <c r="H54" s="113">
        <v>34.67916666666666</v>
      </c>
      <c r="I54" s="113">
        <v>8.4059626228144531</v>
      </c>
      <c r="J54" s="113">
        <v>2.9452446157535164</v>
      </c>
      <c r="K54" s="113">
        <v>1.1779507863521541</v>
      </c>
      <c r="L54" s="113">
        <v>0.35604190931259178</v>
      </c>
      <c r="M54" s="113">
        <v>23.936588845169823</v>
      </c>
      <c r="N54" s="113">
        <v>9.8497263431922821</v>
      </c>
      <c r="O54" s="113">
        <v>2.0385757199212415E-2</v>
      </c>
      <c r="P54" s="113">
        <v>1.2844452742042073E-2</v>
      </c>
      <c r="Q54" s="113">
        <v>0.27726055128587129</v>
      </c>
      <c r="R54" s="113">
        <v>0.10285556081374443</v>
      </c>
      <c r="S54" s="113">
        <v>0.58738364324319248</v>
      </c>
      <c r="T54" s="113">
        <v>0.23446990916804097</v>
      </c>
      <c r="U54" s="113"/>
      <c r="V54" s="113">
        <v>2.9151177879035282</v>
      </c>
      <c r="W54" s="113">
        <v>18.908961706401463</v>
      </c>
      <c r="X54" s="113">
        <v>8.3851670779984389</v>
      </c>
      <c r="Y54" s="113">
        <v>1.5434045891711983</v>
      </c>
      <c r="Z54" s="113"/>
      <c r="AA54" s="113">
        <v>24.017036065184154</v>
      </c>
      <c r="AB54" s="113">
        <v>54.525421236769823</v>
      </c>
      <c r="AC54" s="113">
        <v>24.543705131279307</v>
      </c>
      <c r="AD54" s="113">
        <v>24.179263471339969</v>
      </c>
      <c r="AE54" s="113">
        <v>4.4505238664073969</v>
      </c>
      <c r="AF54" s="113">
        <v>107.53668629964068</v>
      </c>
      <c r="AG54" s="113">
        <v>107.17224463970133</v>
      </c>
      <c r="AH54" s="113">
        <v>3.35572751393976</v>
      </c>
      <c r="AI54" s="113">
        <v>2.8540796162915174</v>
      </c>
      <c r="AJ54" s="113">
        <v>8.3254381311238337</v>
      </c>
    </row>
    <row r="55" spans="1:40" s="68" customFormat="1" ht="12" x14ac:dyDescent="0.15">
      <c r="B55" s="77">
        <v>20</v>
      </c>
      <c r="C55" s="78">
        <v>41418</v>
      </c>
      <c r="D55" s="79">
        <v>18</v>
      </c>
      <c r="F55" s="112">
        <v>500</v>
      </c>
      <c r="H55" s="113">
        <v>392.50138888888893</v>
      </c>
      <c r="I55" s="113">
        <v>5.7910000000000004</v>
      </c>
      <c r="J55" s="113">
        <v>6.6999999999999282E-2</v>
      </c>
      <c r="K55" s="113">
        <v>0.77048244131781596</v>
      </c>
      <c r="L55" s="113">
        <v>0.16088229640814863</v>
      </c>
      <c r="M55" s="113">
        <v>34.982617431558879</v>
      </c>
      <c r="N55" s="113">
        <v>0.94195075989376165</v>
      </c>
      <c r="O55" s="113">
        <v>8.829203154606044E-3</v>
      </c>
      <c r="P55" s="113">
        <v>3.2447356773653811E-3</v>
      </c>
      <c r="Q55" s="113">
        <v>0.10514563546198441</v>
      </c>
      <c r="R55" s="113">
        <v>1.3588521674449891E-2</v>
      </c>
      <c r="S55" s="113">
        <v>0.30213560721837107</v>
      </c>
      <c r="T55" s="113">
        <v>0.21920369972793002</v>
      </c>
      <c r="U55" s="113"/>
      <c r="V55" s="113">
        <v>22.72975543055556</v>
      </c>
      <c r="W55" s="113">
        <v>324.35435553794719</v>
      </c>
      <c r="X55" s="113">
        <v>8.4535929782332406</v>
      </c>
      <c r="Y55" s="113">
        <v>7.8933155984790302</v>
      </c>
      <c r="Z55" s="113"/>
      <c r="AA55" s="113">
        <v>16.545714285714286</v>
      </c>
      <c r="AB55" s="113">
        <v>82.637759946823238</v>
      </c>
      <c r="AC55" s="113">
        <v>0.55833333333332735</v>
      </c>
      <c r="AD55" s="113">
        <v>2.1537740292242185</v>
      </c>
      <c r="AE55" s="113">
        <v>2.0110287051018578</v>
      </c>
      <c r="AF55" s="113">
        <v>101.75283627097271</v>
      </c>
      <c r="AG55" s="113">
        <v>103.34827696686361</v>
      </c>
      <c r="AH55" s="113">
        <v>57.09645273604653</v>
      </c>
      <c r="AI55" s="113">
        <v>86.432835820896457</v>
      </c>
      <c r="AJ55" s="113">
        <v>8.7687483897894811</v>
      </c>
    </row>
    <row r="56" spans="1:40" s="68" customFormat="1" ht="12" x14ac:dyDescent="0.15">
      <c r="B56" s="77">
        <v>21</v>
      </c>
      <c r="C56" s="78">
        <v>41436</v>
      </c>
      <c r="D56" s="79">
        <v>18</v>
      </c>
      <c r="F56" s="112">
        <v>500</v>
      </c>
      <c r="H56" s="113">
        <v>19.823611111111109</v>
      </c>
      <c r="I56" s="113">
        <v>7.9492286282115927</v>
      </c>
      <c r="J56" s="113">
        <v>1.6698747227092472</v>
      </c>
      <c r="K56" s="113">
        <v>1.1043780187413617</v>
      </c>
      <c r="L56" s="113">
        <v>0.37284099521397468</v>
      </c>
      <c r="M56" s="113">
        <v>27.875694600969268</v>
      </c>
      <c r="N56" s="113">
        <v>5.0405003838943099</v>
      </c>
      <c r="O56" s="113">
        <v>2.0201956787388772E-2</v>
      </c>
      <c r="P56" s="113">
        <v>1.1159488822367853E-2</v>
      </c>
      <c r="Q56" s="113">
        <v>0.27561104119055857</v>
      </c>
      <c r="R56" s="113">
        <v>5.1283339363202084E-2</v>
      </c>
      <c r="S56" s="113">
        <v>0.60804045918948368</v>
      </c>
      <c r="T56" s="113">
        <v>0.24528742161444778</v>
      </c>
      <c r="U56" s="113"/>
      <c r="V56" s="113">
        <v>1.5758241695897783</v>
      </c>
      <c r="W56" s="113">
        <v>12.655668515506592</v>
      </c>
      <c r="X56" s="113">
        <v>2.4056347992006577</v>
      </c>
      <c r="Y56" s="113">
        <v>0.92388186192518407</v>
      </c>
      <c r="Z56" s="113"/>
      <c r="AA56" s="113">
        <v>22.712081794890267</v>
      </c>
      <c r="AB56" s="113">
        <v>63.841388153609948</v>
      </c>
      <c r="AC56" s="113">
        <v>13.915622689243726</v>
      </c>
      <c r="AD56" s="113">
        <v>12.135199715718304</v>
      </c>
      <c r="AE56" s="113">
        <v>4.6605124401746831</v>
      </c>
      <c r="AF56" s="113">
        <v>105.12960507791861</v>
      </c>
      <c r="AG56" s="113">
        <v>103.34918210439319</v>
      </c>
      <c r="AH56" s="113">
        <v>7.8286363578939548</v>
      </c>
      <c r="AI56" s="113">
        <v>4.7603742485032425</v>
      </c>
      <c r="AJ56" s="113">
        <v>8.3975775584671375</v>
      </c>
    </row>
    <row r="57" spans="1:40" s="68" customFormat="1" x14ac:dyDescent="0.2">
      <c r="B57" s="77"/>
      <c r="C57" s="78">
        <v>41454</v>
      </c>
      <c r="D57" s="79"/>
      <c r="AK57"/>
      <c r="AL57"/>
      <c r="AM57"/>
      <c r="AN57"/>
    </row>
    <row r="58" spans="1:40" s="68" customFormat="1" x14ac:dyDescent="0.2">
      <c r="A58" s="74" t="s">
        <v>195</v>
      </c>
      <c r="B58" s="75"/>
      <c r="C58" s="75"/>
      <c r="D58" s="76"/>
      <c r="E58" s="76"/>
      <c r="F58" s="75" t="s">
        <v>196</v>
      </c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/>
      <c r="AL58"/>
      <c r="AM58"/>
      <c r="AN58"/>
    </row>
    <row r="59" spans="1:40" s="68" customFormat="1" x14ac:dyDescent="0.2">
      <c r="B59" s="77"/>
      <c r="C59" s="78"/>
      <c r="D59" s="79"/>
      <c r="AK59"/>
      <c r="AL59"/>
      <c r="AM59"/>
      <c r="AN59"/>
    </row>
    <row r="60" spans="1:40" s="77" customFormat="1" ht="15" thickBot="1" x14ac:dyDescent="0.25">
      <c r="A60" s="65"/>
      <c r="B60" s="65"/>
      <c r="C60" s="65"/>
      <c r="D60" s="66"/>
      <c r="E60" s="66"/>
      <c r="F60" s="66"/>
      <c r="G60" s="65"/>
      <c r="H60" s="67" t="s">
        <v>116</v>
      </c>
      <c r="I60" s="65" t="s">
        <v>117</v>
      </c>
      <c r="J60" s="65" t="s">
        <v>118</v>
      </c>
      <c r="K60" s="65" t="s">
        <v>119</v>
      </c>
      <c r="L60" s="65" t="s">
        <v>120</v>
      </c>
      <c r="M60" s="65" t="s">
        <v>121</v>
      </c>
      <c r="N60" s="65" t="s">
        <v>122</v>
      </c>
      <c r="O60" s="65" t="s">
        <v>123</v>
      </c>
      <c r="P60" s="65" t="s">
        <v>124</v>
      </c>
      <c r="Q60" s="65" t="s">
        <v>125</v>
      </c>
      <c r="R60" s="65" t="s">
        <v>126</v>
      </c>
      <c r="S60" s="65" t="s">
        <v>127</v>
      </c>
      <c r="T60" s="65" t="s">
        <v>128</v>
      </c>
      <c r="U60" s="65"/>
      <c r="V60" s="65" t="s">
        <v>129</v>
      </c>
      <c r="W60" s="65" t="s">
        <v>130</v>
      </c>
      <c r="X60" s="65" t="s">
        <v>131</v>
      </c>
      <c r="Y60" s="65" t="s">
        <v>132</v>
      </c>
      <c r="Z60" s="65"/>
      <c r="AA60" s="65" t="s">
        <v>133</v>
      </c>
      <c r="AB60" s="65" t="s">
        <v>134</v>
      </c>
      <c r="AC60" s="65" t="s">
        <v>135</v>
      </c>
      <c r="AD60" s="65" t="s">
        <v>136</v>
      </c>
      <c r="AE60" s="65" t="s">
        <v>137</v>
      </c>
      <c r="AF60" s="65" t="s">
        <v>138</v>
      </c>
      <c r="AG60" s="65" t="s">
        <v>139</v>
      </c>
      <c r="AH60" s="65" t="s">
        <v>140</v>
      </c>
      <c r="AI60" s="65" t="s">
        <v>141</v>
      </c>
      <c r="AJ60" s="65" t="s">
        <v>142</v>
      </c>
      <c r="AK60"/>
      <c r="AL60"/>
      <c r="AM60"/>
      <c r="AN60"/>
    </row>
    <row r="61" spans="1:40" s="77" customFormat="1" x14ac:dyDescent="0.2">
      <c r="A61" s="69"/>
      <c r="B61" s="69"/>
      <c r="C61" s="69"/>
      <c r="D61" s="70"/>
      <c r="E61" s="70"/>
      <c r="F61" s="70"/>
      <c r="G61" s="69"/>
      <c r="H61" s="70" t="s">
        <v>143</v>
      </c>
      <c r="I61" s="69" t="s">
        <v>144</v>
      </c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 t="s">
        <v>145</v>
      </c>
      <c r="W61" s="69"/>
      <c r="X61" s="69" t="s">
        <v>146</v>
      </c>
      <c r="Y61" s="69"/>
      <c r="Z61" s="69"/>
      <c r="AA61" s="69" t="s">
        <v>147</v>
      </c>
      <c r="AB61" s="69"/>
      <c r="AC61" s="69" t="s">
        <v>148</v>
      </c>
      <c r="AD61" s="69" t="s">
        <v>146</v>
      </c>
      <c r="AE61" s="69"/>
      <c r="AF61" s="69"/>
      <c r="AG61" s="69"/>
      <c r="AH61" s="69"/>
      <c r="AI61" s="69"/>
      <c r="AJ61" s="69"/>
      <c r="AK61"/>
      <c r="AL61"/>
      <c r="AM61"/>
      <c r="AN61"/>
    </row>
    <row r="62" spans="1:40" s="77" customFormat="1" x14ac:dyDescent="0.2">
      <c r="A62" s="69" t="s">
        <v>149</v>
      </c>
      <c r="B62" s="69"/>
      <c r="C62" s="70" t="s">
        <v>7</v>
      </c>
      <c r="D62" s="70" t="s">
        <v>150</v>
      </c>
      <c r="E62" s="70"/>
      <c r="F62" s="70" t="s">
        <v>151</v>
      </c>
      <c r="G62" s="69"/>
      <c r="H62" s="70" t="s">
        <v>9</v>
      </c>
      <c r="I62" s="70" t="s">
        <v>152</v>
      </c>
      <c r="J62" s="70" t="s">
        <v>153</v>
      </c>
      <c r="K62" s="70" t="s">
        <v>129</v>
      </c>
      <c r="L62" s="70" t="s">
        <v>13</v>
      </c>
      <c r="M62" s="70" t="s">
        <v>14</v>
      </c>
      <c r="N62" s="70" t="s">
        <v>15</v>
      </c>
      <c r="O62" s="70" t="s">
        <v>16</v>
      </c>
      <c r="P62" s="70" t="s">
        <v>17</v>
      </c>
      <c r="Q62" s="70" t="s">
        <v>18</v>
      </c>
      <c r="R62" s="70" t="s">
        <v>19</v>
      </c>
      <c r="S62" s="70" t="s">
        <v>154</v>
      </c>
      <c r="T62" s="70" t="s">
        <v>155</v>
      </c>
      <c r="U62" s="70"/>
      <c r="V62" s="69" t="s">
        <v>156</v>
      </c>
      <c r="W62" s="69" t="s">
        <v>157</v>
      </c>
      <c r="X62" s="69" t="s">
        <v>158</v>
      </c>
      <c r="Y62" s="69" t="s">
        <v>159</v>
      </c>
      <c r="Z62" s="69"/>
      <c r="AA62" s="69" t="s">
        <v>160</v>
      </c>
      <c r="AB62" s="69" t="s">
        <v>161</v>
      </c>
      <c r="AC62" s="69" t="s">
        <v>162</v>
      </c>
      <c r="AD62" s="69" t="s">
        <v>163</v>
      </c>
      <c r="AE62" s="69" t="s">
        <v>164</v>
      </c>
      <c r="AF62" s="69" t="s">
        <v>165</v>
      </c>
      <c r="AG62" s="69" t="s">
        <v>166</v>
      </c>
      <c r="AH62" s="69" t="s">
        <v>167</v>
      </c>
      <c r="AI62" s="69" t="s">
        <v>168</v>
      </c>
      <c r="AJ62" s="69" t="s">
        <v>169</v>
      </c>
      <c r="AK62"/>
      <c r="AL62"/>
      <c r="AM62"/>
      <c r="AN62"/>
    </row>
    <row r="63" spans="1:40" s="77" customFormat="1" x14ac:dyDescent="0.2">
      <c r="A63" s="72"/>
      <c r="B63" s="72"/>
      <c r="C63" s="72"/>
      <c r="D63" s="73" t="s">
        <v>170</v>
      </c>
      <c r="E63" s="73"/>
      <c r="F63" s="73" t="s">
        <v>171</v>
      </c>
      <c r="G63" s="72"/>
      <c r="H63" s="72" t="s">
        <v>172</v>
      </c>
      <c r="I63" s="73" t="s">
        <v>40</v>
      </c>
      <c r="J63" s="73" t="s">
        <v>40</v>
      </c>
      <c r="K63" s="73" t="s">
        <v>40</v>
      </c>
      <c r="L63" s="73" t="s">
        <v>40</v>
      </c>
      <c r="M63" s="73" t="s">
        <v>40</v>
      </c>
      <c r="N63" s="73" t="s">
        <v>40</v>
      </c>
      <c r="O63" s="73" t="s">
        <v>40</v>
      </c>
      <c r="P63" s="73" t="s">
        <v>40</v>
      </c>
      <c r="Q63" s="73" t="s">
        <v>40</v>
      </c>
      <c r="R63" s="73" t="s">
        <v>40</v>
      </c>
      <c r="S63" s="73" t="s">
        <v>40</v>
      </c>
      <c r="T63" s="73" t="s">
        <v>40</v>
      </c>
      <c r="U63" s="73"/>
      <c r="V63" s="72" t="s">
        <v>172</v>
      </c>
      <c r="W63" s="72" t="s">
        <v>172</v>
      </c>
      <c r="X63" s="72" t="s">
        <v>172</v>
      </c>
      <c r="Y63" s="72" t="s">
        <v>172</v>
      </c>
      <c r="Z63" s="72"/>
      <c r="AA63" s="72" t="s">
        <v>40</v>
      </c>
      <c r="AB63" s="72" t="s">
        <v>40</v>
      </c>
      <c r="AC63" s="72" t="s">
        <v>40</v>
      </c>
      <c r="AD63" s="72" t="s">
        <v>40</v>
      </c>
      <c r="AE63" s="72" t="s">
        <v>40</v>
      </c>
      <c r="AF63" s="72" t="s">
        <v>40</v>
      </c>
      <c r="AG63" s="72" t="s">
        <v>40</v>
      </c>
      <c r="AH63" s="72"/>
      <c r="AI63" s="72"/>
      <c r="AJ63" s="72"/>
      <c r="AK63"/>
      <c r="AL63"/>
      <c r="AM63"/>
      <c r="AN63"/>
    </row>
    <row r="64" spans="1:40" s="68" customFormat="1" x14ac:dyDescent="0.2">
      <c r="A64" s="74" t="s">
        <v>191</v>
      </c>
      <c r="B64" s="75"/>
      <c r="C64" s="75"/>
      <c r="D64" s="76"/>
      <c r="E64" s="76"/>
      <c r="F64" s="75" t="s">
        <v>194</v>
      </c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/>
      <c r="AL64"/>
      <c r="AM64"/>
      <c r="AN64"/>
    </row>
    <row r="65" spans="1:40" s="77" customFormat="1" x14ac:dyDescent="0.2">
      <c r="A65" s="69"/>
      <c r="B65" s="77">
        <v>1</v>
      </c>
      <c r="C65" s="78">
        <v>41076</v>
      </c>
      <c r="D65" s="79">
        <v>18</v>
      </c>
      <c r="E65" s="80"/>
      <c r="F65" s="80">
        <v>4810</v>
      </c>
      <c r="G65" s="69"/>
      <c r="H65" s="101">
        <v>212.606944444444</v>
      </c>
      <c r="I65" s="91">
        <v>2.1496819050142744</v>
      </c>
      <c r="J65" s="91">
        <v>1.0845914552715605</v>
      </c>
      <c r="K65" s="91">
        <v>0.22932075071487004</v>
      </c>
      <c r="L65" s="91">
        <v>0.91445921915739425</v>
      </c>
      <c r="M65" s="91">
        <v>32.786214684006978</v>
      </c>
      <c r="N65" s="91">
        <v>4.4678679491412714</v>
      </c>
      <c r="O65" s="91">
        <v>4.5674719064032893E-2</v>
      </c>
      <c r="P65" s="91">
        <v>3.528504746674941E-2</v>
      </c>
      <c r="Q65" s="91">
        <v>0.59021714160703598</v>
      </c>
      <c r="R65" s="91">
        <v>6.8366420118343971E-2</v>
      </c>
      <c r="S65" s="91">
        <v>0.48845235498148776</v>
      </c>
      <c r="T65" s="91">
        <v>0.34798966923152758</v>
      </c>
      <c r="U65" s="92"/>
      <c r="V65" s="107">
        <v>4.5703730135259732</v>
      </c>
      <c r="W65" s="107">
        <v>151.33582134922221</v>
      </c>
      <c r="X65" s="107">
        <v>21.31723906615348</v>
      </c>
      <c r="Y65" s="107">
        <v>24.302547550513271</v>
      </c>
      <c r="Z65" s="107"/>
      <c r="AA65" s="107">
        <v>6.1419483000407844</v>
      </c>
      <c r="AB65" s="107">
        <v>71.181033970772859</v>
      </c>
      <c r="AC65" s="107">
        <v>9.038262127263005</v>
      </c>
      <c r="AD65" s="107">
        <v>10.026595848906435</v>
      </c>
      <c r="AE65" s="107">
        <v>11.430740239467427</v>
      </c>
      <c r="AF65" s="107">
        <v>97.791984637544076</v>
      </c>
      <c r="AG65" s="107">
        <v>98.780318359187504</v>
      </c>
      <c r="AH65" s="107">
        <v>10.56431906609213</v>
      </c>
      <c r="AI65" s="107">
        <v>1.9820199528273399</v>
      </c>
      <c r="AJ65" s="107">
        <v>10.93648182599477</v>
      </c>
      <c r="AK65"/>
      <c r="AL65"/>
      <c r="AM65"/>
      <c r="AN65"/>
    </row>
    <row r="66" spans="1:40" s="77" customFormat="1" x14ac:dyDescent="0.2">
      <c r="B66" s="77">
        <v>2</v>
      </c>
      <c r="C66" s="78">
        <v>41094</v>
      </c>
      <c r="D66" s="79">
        <v>18</v>
      </c>
      <c r="F66" s="80">
        <v>4810</v>
      </c>
      <c r="H66" s="101">
        <v>271.65694444444443</v>
      </c>
      <c r="I66" s="91">
        <v>3.6799480784761753</v>
      </c>
      <c r="J66" s="91">
        <v>0.80163559546353902</v>
      </c>
      <c r="K66" s="91">
        <v>0.40865531853392256</v>
      </c>
      <c r="L66" s="91">
        <v>0.95359028343923979</v>
      </c>
      <c r="M66" s="91">
        <v>32.00280036079355</v>
      </c>
      <c r="N66" s="91">
        <v>3.2424294286186544</v>
      </c>
      <c r="O66" s="91">
        <v>4.6909560297588318E-2</v>
      </c>
      <c r="P66" s="91">
        <v>3.4874356108998417E-2</v>
      </c>
      <c r="Q66" s="91">
        <v>0.61881618800525562</v>
      </c>
      <c r="R66" s="91">
        <v>6.5104734104423287E-2</v>
      </c>
      <c r="S66" s="91">
        <v>0.52933309224853553</v>
      </c>
      <c r="T66" s="91">
        <v>0.35744144855569515</v>
      </c>
      <c r="U66" s="91"/>
      <c r="V66" s="107">
        <v>9.9968345071304228</v>
      </c>
      <c r="W66" s="107">
        <v>187.38801442109443</v>
      </c>
      <c r="X66" s="107">
        <v>18.782593995744545</v>
      </c>
      <c r="Y66" s="107">
        <v>32.381177831376945</v>
      </c>
      <c r="Z66" s="107"/>
      <c r="AA66" s="107">
        <v>10.514137367074788</v>
      </c>
      <c r="AB66" s="107">
        <v>68.979651819435247</v>
      </c>
      <c r="AC66" s="107">
        <v>6.6802966288628243</v>
      </c>
      <c r="AD66" s="107">
        <v>6.9140857172475858</v>
      </c>
      <c r="AE66" s="107">
        <v>11.919878542990498</v>
      </c>
      <c r="AF66" s="107">
        <v>98.093964358363365</v>
      </c>
      <c r="AG66" s="107">
        <v>98.327753446748133</v>
      </c>
      <c r="AH66" s="107">
        <v>14.846256699118877</v>
      </c>
      <c r="AI66" s="107">
        <v>4.590549745172277</v>
      </c>
      <c r="AJ66" s="107">
        <v>10.505853132230357</v>
      </c>
      <c r="AK66"/>
      <c r="AL66"/>
      <c r="AM66"/>
      <c r="AN66"/>
    </row>
    <row r="67" spans="1:40" s="77" customFormat="1" x14ac:dyDescent="0.2">
      <c r="B67" s="77">
        <v>3</v>
      </c>
      <c r="C67" s="78">
        <v>41112</v>
      </c>
      <c r="D67" s="79">
        <v>18</v>
      </c>
      <c r="F67" s="80">
        <v>4810</v>
      </c>
      <c r="H67" s="101">
        <v>227.16527777777779</v>
      </c>
      <c r="I67" s="91">
        <v>3.3287363484512769</v>
      </c>
      <c r="J67" s="91">
        <v>0.78147342016029064</v>
      </c>
      <c r="K67" s="91">
        <v>0.35726455649468292</v>
      </c>
      <c r="L67" s="91">
        <v>1.1383754741190413</v>
      </c>
      <c r="M67" s="91">
        <v>33.242473752238219</v>
      </c>
      <c r="N67" s="91">
        <v>3.2155729395594563</v>
      </c>
      <c r="O67" s="91">
        <v>5.713815034205913E-2</v>
      </c>
      <c r="P67" s="91">
        <v>4.5378767315766927E-2</v>
      </c>
      <c r="Q67" s="91">
        <v>0.7336832556491486</v>
      </c>
      <c r="R67" s="91">
        <v>8.7982060760557881E-2</v>
      </c>
      <c r="S67" s="91">
        <v>0.58833705306225192</v>
      </c>
      <c r="T67" s="91">
        <v>0.40416342451455817</v>
      </c>
      <c r="U67" s="91"/>
      <c r="V67" s="107">
        <v>7.561733172449201</v>
      </c>
      <c r="W67" s="107">
        <v>160.01102163920064</v>
      </c>
      <c r="X67" s="107">
        <v>15.029170740822465</v>
      </c>
      <c r="Y67" s="107">
        <v>32.324922599207689</v>
      </c>
      <c r="Z67" s="107"/>
      <c r="AA67" s="107">
        <v>9.5106752812893625</v>
      </c>
      <c r="AB67" s="107">
        <v>70.438151113802633</v>
      </c>
      <c r="AC67" s="107">
        <v>6.5122785013357545</v>
      </c>
      <c r="AD67" s="107">
        <v>6.6159630062498396</v>
      </c>
      <c r="AE67" s="107">
        <v>14.229693426488016</v>
      </c>
      <c r="AF67" s="107">
        <v>100.69079832291577</v>
      </c>
      <c r="AG67" s="107">
        <v>100.79448282782985</v>
      </c>
      <c r="AH67" s="107">
        <v>15.843298572507802</v>
      </c>
      <c r="AI67" s="107">
        <v>4.2595643851437819</v>
      </c>
      <c r="AJ67" s="107">
        <v>10.870167972897194</v>
      </c>
      <c r="AK67"/>
      <c r="AL67"/>
      <c r="AM67"/>
      <c r="AN67"/>
    </row>
    <row r="68" spans="1:40" s="77" customFormat="1" x14ac:dyDescent="0.2">
      <c r="B68" s="77">
        <v>4</v>
      </c>
      <c r="C68" s="78">
        <v>41130</v>
      </c>
      <c r="D68" s="79">
        <v>18</v>
      </c>
      <c r="F68" s="80">
        <v>4810</v>
      </c>
      <c r="H68" s="101">
        <v>172.61666666666667</v>
      </c>
      <c r="I68" s="91">
        <v>3.1040914322136404</v>
      </c>
      <c r="J68" s="91">
        <v>1.2365109329430766</v>
      </c>
      <c r="K68" s="91">
        <v>0.34849107636112781</v>
      </c>
      <c r="L68" s="91">
        <v>1.1298228259418159</v>
      </c>
      <c r="M68" s="91">
        <v>32.536840080067797</v>
      </c>
      <c r="N68" s="91">
        <v>4.9496343216685981</v>
      </c>
      <c r="O68" s="91">
        <v>5.5780200730284321E-2</v>
      </c>
      <c r="P68" s="91">
        <v>4.2383740207877371E-2</v>
      </c>
      <c r="Q68" s="91">
        <v>0.72766040572132129</v>
      </c>
      <c r="R68" s="91">
        <v>0.15537408343844356</v>
      </c>
      <c r="S68" s="91">
        <v>0.57976536951019386</v>
      </c>
      <c r="T68" s="91">
        <v>0.46489070943494926</v>
      </c>
      <c r="U68" s="91"/>
      <c r="V68" s="107">
        <v>5.3581791605727789</v>
      </c>
      <c r="W68" s="107">
        <v>118.78586647237867</v>
      </c>
      <c r="X68" s="107">
        <v>18.921906318909159</v>
      </c>
      <c r="Y68" s="107">
        <v>24.378281267248724</v>
      </c>
      <c r="Z68" s="107"/>
      <c r="AA68" s="107">
        <v>8.8688326634675452</v>
      </c>
      <c r="AB68" s="107">
        <v>68.814830436832295</v>
      </c>
      <c r="AC68" s="107">
        <v>10.304257774525638</v>
      </c>
      <c r="AD68" s="107">
        <v>10.961807271744226</v>
      </c>
      <c r="AE68" s="107">
        <v>14.1227853242727</v>
      </c>
      <c r="AF68" s="107">
        <v>102.11070619909817</v>
      </c>
      <c r="AG68" s="107">
        <v>102.76825569631676</v>
      </c>
      <c r="AH68" s="107">
        <v>9.3418009407391427</v>
      </c>
      <c r="AI68" s="107">
        <v>2.5103631108424165</v>
      </c>
      <c r="AJ68" s="107">
        <v>10.391772558607753</v>
      </c>
      <c r="AK68"/>
      <c r="AL68"/>
      <c r="AM68"/>
      <c r="AN68"/>
    </row>
    <row r="69" spans="1:40" s="77" customFormat="1" x14ac:dyDescent="0.2">
      <c r="B69" s="77">
        <v>5</v>
      </c>
      <c r="C69" s="78">
        <v>41148</v>
      </c>
      <c r="D69" s="79">
        <v>18</v>
      </c>
      <c r="F69" s="80">
        <v>4810</v>
      </c>
      <c r="H69" s="101">
        <v>198.92222222222222</v>
      </c>
      <c r="I69" s="114">
        <v>2.8210000000000002</v>
      </c>
      <c r="J69" s="114">
        <v>1.5059999999999998</v>
      </c>
      <c r="K69" s="115">
        <v>0.27900000000000003</v>
      </c>
      <c r="L69" s="114">
        <v>1.1984530905444337</v>
      </c>
      <c r="M69" s="114">
        <v>31.142048151419569</v>
      </c>
      <c r="N69" s="114">
        <v>6.439795834190587</v>
      </c>
      <c r="O69" s="114">
        <v>6.0199089679599846E-2</v>
      </c>
      <c r="P69" s="114">
        <v>5.2635427825895725E-2</v>
      </c>
      <c r="Q69" s="114">
        <v>0.78453312621624016</v>
      </c>
      <c r="R69" s="114">
        <v>9.8472453925674955E-2</v>
      </c>
      <c r="S69" s="114">
        <v>0.59455039133433196</v>
      </c>
      <c r="T69" s="114">
        <v>0.37891812306526695</v>
      </c>
      <c r="U69" s="116"/>
      <c r="V69" s="115">
        <v>5.611595888888889</v>
      </c>
      <c r="W69" s="117">
        <v>129.10850416778837</v>
      </c>
      <c r="X69" s="117">
        <v>29.045475549862662</v>
      </c>
      <c r="Y69" s="117">
        <v>29.799869000023605</v>
      </c>
      <c r="Z69" s="116"/>
      <c r="AA69" s="115">
        <v>8.06</v>
      </c>
      <c r="AB69" s="117">
        <v>64.904012596218266</v>
      </c>
      <c r="AC69" s="115">
        <v>12.549999999999997</v>
      </c>
      <c r="AD69" s="117">
        <v>14.601423222295926</v>
      </c>
      <c r="AE69" s="117">
        <v>14.980663631805422</v>
      </c>
      <c r="AF69" s="117">
        <v>100.49467622802369</v>
      </c>
      <c r="AG69" s="117">
        <v>102.54609945031962</v>
      </c>
      <c r="AH69" s="118">
        <v>6.6146532846350157</v>
      </c>
      <c r="AI69" s="114">
        <v>1.8731739707835329</v>
      </c>
      <c r="AJ69" s="114">
        <v>11.796296296296296</v>
      </c>
      <c r="AK69"/>
      <c r="AL69"/>
      <c r="AM69"/>
      <c r="AN69"/>
    </row>
    <row r="70" spans="1:40" s="77" customFormat="1" x14ac:dyDescent="0.2">
      <c r="B70" s="77">
        <v>6</v>
      </c>
      <c r="C70" s="78">
        <v>41166</v>
      </c>
      <c r="D70" s="79">
        <v>18</v>
      </c>
      <c r="F70" s="80">
        <v>4810</v>
      </c>
      <c r="H70" s="101">
        <v>173.47500000000002</v>
      </c>
      <c r="I70" s="91">
        <v>3.6946783728493342</v>
      </c>
      <c r="J70" s="91">
        <v>1.8251482300107398</v>
      </c>
      <c r="K70" s="91">
        <v>0.42944223791215458</v>
      </c>
      <c r="L70" s="91">
        <v>1.163610438837005</v>
      </c>
      <c r="M70" s="91">
        <v>29.386490261433845</v>
      </c>
      <c r="N70" s="91">
        <v>7.0982941810898819</v>
      </c>
      <c r="O70" s="91">
        <v>5.8157987095042718E-2</v>
      </c>
      <c r="P70" s="91">
        <v>5.2042428891274028E-2</v>
      </c>
      <c r="Q70" s="91">
        <v>0.76428994243253123</v>
      </c>
      <c r="R70" s="91">
        <v>0.11969737257925765</v>
      </c>
      <c r="S70" s="91">
        <v>0.58680969830296448</v>
      </c>
      <c r="T70" s="91">
        <v>0.37041165630748613</v>
      </c>
      <c r="U70" s="91"/>
      <c r="V70" s="107">
        <v>6.4093433073003832</v>
      </c>
      <c r="W70" s="107">
        <v>105.77926465684907</v>
      </c>
      <c r="X70" s="107">
        <v>28.261198065648568</v>
      </c>
      <c r="Y70" s="107">
        <v>25.232165109656183</v>
      </c>
      <c r="Z70" s="107"/>
      <c r="AA70" s="107">
        <v>10.556223922426669</v>
      </c>
      <c r="AB70" s="107">
        <v>60.976662145467095</v>
      </c>
      <c r="AC70" s="107">
        <v>15.209568583422831</v>
      </c>
      <c r="AD70" s="107">
        <v>16.291222404178448</v>
      </c>
      <c r="AE70" s="107">
        <v>14.545130485462563</v>
      </c>
      <c r="AF70" s="107">
        <v>101.28758513677917</v>
      </c>
      <c r="AG70" s="107">
        <v>102.36923895753479</v>
      </c>
      <c r="AH70" s="107">
        <v>5.5698141196782478</v>
      </c>
      <c r="AI70" s="107">
        <v>2.024316881280154</v>
      </c>
      <c r="AJ70" s="107">
        <v>10.037340813549159</v>
      </c>
      <c r="AK70"/>
      <c r="AL70"/>
      <c r="AM70"/>
      <c r="AN70"/>
    </row>
    <row r="71" spans="1:40" s="77" customFormat="1" x14ac:dyDescent="0.2">
      <c r="B71" s="77">
        <v>7</v>
      </c>
      <c r="C71" s="78">
        <v>41184</v>
      </c>
      <c r="D71" s="79">
        <v>18</v>
      </c>
      <c r="F71" s="80">
        <v>4810</v>
      </c>
      <c r="H71" s="101">
        <v>155.76249999999999</v>
      </c>
      <c r="I71" s="91">
        <v>3.5702112802372725</v>
      </c>
      <c r="J71" s="91">
        <v>1.9569271691419821</v>
      </c>
      <c r="K71" s="91">
        <v>0.35401864852048071</v>
      </c>
      <c r="L71" s="91">
        <v>1.2145094274949149</v>
      </c>
      <c r="M71" s="91">
        <v>27.64723473840753</v>
      </c>
      <c r="N71" s="91">
        <v>8.6851753048454032</v>
      </c>
      <c r="O71" s="91">
        <v>6.0219465137053202E-2</v>
      </c>
      <c r="P71" s="91">
        <v>5.2935318475388196E-2</v>
      </c>
      <c r="Q71" s="91">
        <v>0.7969638213580742</v>
      </c>
      <c r="R71" s="91">
        <v>0.13092675160828668</v>
      </c>
      <c r="S71" s="91">
        <v>0.62340728673310264</v>
      </c>
      <c r="T71" s="91">
        <v>0.38607510694620945</v>
      </c>
      <c r="U71" s="91"/>
      <c r="V71" s="107">
        <v>5.5610503453795808</v>
      </c>
      <c r="W71" s="107">
        <v>87.826171595198375</v>
      </c>
      <c r="X71" s="107">
        <v>31.455927651772345</v>
      </c>
      <c r="Y71" s="107">
        <v>23.646878087522083</v>
      </c>
      <c r="Z71" s="107"/>
      <c r="AA71" s="107">
        <v>10.20060365782078</v>
      </c>
      <c r="AB71" s="107">
        <v>56.384669991299816</v>
      </c>
      <c r="AC71" s="107">
        <v>16.307726409516516</v>
      </c>
      <c r="AD71" s="107">
        <v>20.194801477744868</v>
      </c>
      <c r="AE71" s="107">
        <v>15.181367843686436</v>
      </c>
      <c r="AF71" s="107">
        <v>98.074367902323544</v>
      </c>
      <c r="AG71" s="107">
        <v>101.96144297055189</v>
      </c>
      <c r="AH71" s="107">
        <v>4.1548196949641119</v>
      </c>
      <c r="AI71" s="107">
        <v>1.8243966032740184</v>
      </c>
      <c r="AJ71" s="107">
        <v>11.765613226923506</v>
      </c>
      <c r="AK71"/>
      <c r="AL71"/>
      <c r="AM71"/>
      <c r="AN71"/>
    </row>
    <row r="72" spans="1:40" s="77" customFormat="1" x14ac:dyDescent="0.2">
      <c r="B72" s="77">
        <v>8</v>
      </c>
      <c r="C72" s="78">
        <v>41202</v>
      </c>
      <c r="D72" s="79">
        <v>18</v>
      </c>
      <c r="F72" s="80">
        <v>4810</v>
      </c>
      <c r="H72" s="101">
        <v>156.6875</v>
      </c>
      <c r="I72" s="91">
        <v>2.7304296124799312</v>
      </c>
      <c r="J72" s="91">
        <v>2.9846392659175609</v>
      </c>
      <c r="K72" s="91">
        <v>0.26376567341794244</v>
      </c>
      <c r="L72" s="91">
        <v>1.17018443157762</v>
      </c>
      <c r="M72" s="91">
        <v>25.706608239108665</v>
      </c>
      <c r="N72" s="91">
        <v>11.866230028713925</v>
      </c>
      <c r="O72" s="91">
        <v>5.7111512508997445E-2</v>
      </c>
      <c r="P72" s="91">
        <v>5.3543351844017172E-2</v>
      </c>
      <c r="Q72" s="91">
        <v>0.75618328425524661</v>
      </c>
      <c r="R72" s="91">
        <v>0.12385804656847413</v>
      </c>
      <c r="S72" s="91">
        <v>0.57237470453049755</v>
      </c>
      <c r="T72" s="91">
        <v>0.37102276746731522</v>
      </c>
      <c r="U72" s="91"/>
      <c r="V72" s="107">
        <v>4.2782418990544926</v>
      </c>
      <c r="W72" s="107">
        <v>81.620063625247212</v>
      </c>
      <c r="X72" s="107">
        <v>44.190332026567596</v>
      </c>
      <c r="Y72" s="107">
        <v>22.919159140352292</v>
      </c>
      <c r="Z72" s="107"/>
      <c r="AA72" s="107">
        <v>7.8012274642283757</v>
      </c>
      <c r="AB72" s="107">
        <v>52.090985959471695</v>
      </c>
      <c r="AC72" s="107">
        <v>24.87199388264634</v>
      </c>
      <c r="AD72" s="107">
        <v>28.202844532312788</v>
      </c>
      <c r="AE72" s="107">
        <v>14.627305394720249</v>
      </c>
      <c r="AF72" s="107">
        <v>99.391512701066659</v>
      </c>
      <c r="AG72" s="107">
        <v>102.7223633507331</v>
      </c>
      <c r="AH72" s="107">
        <v>2.7485294281278287</v>
      </c>
      <c r="AI72" s="107">
        <v>0.91482734401422594</v>
      </c>
      <c r="AJ72" s="107">
        <v>12.077012043611997</v>
      </c>
      <c r="AK72"/>
      <c r="AL72"/>
      <c r="AM72"/>
      <c r="AN72"/>
    </row>
    <row r="73" spans="1:40" s="77" customFormat="1" x14ac:dyDescent="0.2">
      <c r="B73" s="77">
        <v>9</v>
      </c>
      <c r="C73" s="78">
        <v>41220</v>
      </c>
      <c r="D73" s="79">
        <v>18</v>
      </c>
      <c r="F73" s="80">
        <v>4810</v>
      </c>
      <c r="H73" s="101">
        <v>198.12222222222221</v>
      </c>
      <c r="I73" s="91">
        <v>2.9921482449847483</v>
      </c>
      <c r="J73" s="91">
        <v>3.5962907375676583</v>
      </c>
      <c r="K73" s="91">
        <v>0.30689637817971155</v>
      </c>
      <c r="L73" s="91">
        <v>0.91865874543110115</v>
      </c>
      <c r="M73" s="91">
        <v>22.922353192209769</v>
      </c>
      <c r="N73" s="91">
        <v>13.99702632342121</v>
      </c>
      <c r="O73" s="91">
        <v>4.4870352927773229E-2</v>
      </c>
      <c r="P73" s="91">
        <v>4.2686006176768258E-2</v>
      </c>
      <c r="Q73" s="91">
        <v>0.60914821462322399</v>
      </c>
      <c r="R73" s="91">
        <v>0.11273517286385987</v>
      </c>
      <c r="S73" s="91">
        <v>0.49397568886289223</v>
      </c>
      <c r="T73" s="91">
        <v>0.29623491951516007</v>
      </c>
      <c r="U73" s="91"/>
      <c r="V73" s="107">
        <v>5.9281105951470048</v>
      </c>
      <c r="W73" s="107">
        <v>94.055150342196825</v>
      </c>
      <c r="X73" s="107">
        <v>67.052965091120157</v>
      </c>
      <c r="Y73" s="107">
        <v>22.750839013586059</v>
      </c>
      <c r="Z73" s="107"/>
      <c r="AA73" s="107">
        <v>8.5489949856707099</v>
      </c>
      <c r="AB73" s="107">
        <v>47.473296678804971</v>
      </c>
      <c r="AC73" s="107">
        <v>29.969089479730485</v>
      </c>
      <c r="AD73" s="107">
        <v>33.844242376764143</v>
      </c>
      <c r="AE73" s="107">
        <v>11.483234317888764</v>
      </c>
      <c r="AF73" s="107">
        <v>97.474615462094931</v>
      </c>
      <c r="AG73" s="107">
        <v>101.34976835912857</v>
      </c>
      <c r="AH73" s="107">
        <v>2.0873502186272463</v>
      </c>
      <c r="AI73" s="107">
        <v>0.83200955187746584</v>
      </c>
      <c r="AJ73" s="107">
        <v>11.374652382194999</v>
      </c>
      <c r="AK73"/>
      <c r="AL73"/>
      <c r="AM73"/>
      <c r="AN73"/>
    </row>
    <row r="74" spans="1:40" s="77" customFormat="1" x14ac:dyDescent="0.2">
      <c r="B74" s="77">
        <v>10</v>
      </c>
      <c r="C74" s="78">
        <v>41238</v>
      </c>
      <c r="D74" s="79">
        <v>18</v>
      </c>
      <c r="F74" s="80">
        <v>4810</v>
      </c>
      <c r="H74" s="101">
        <v>158.4361111111111</v>
      </c>
      <c r="I74" s="91">
        <v>2.6790042752464327</v>
      </c>
      <c r="J74" s="91">
        <v>3.8288316061084124</v>
      </c>
      <c r="K74" s="91">
        <v>0.2531981811098945</v>
      </c>
      <c r="L74" s="91">
        <v>1.029038168113009</v>
      </c>
      <c r="M74" s="91">
        <v>23.031117282280523</v>
      </c>
      <c r="N74" s="91">
        <v>15.154505474772815</v>
      </c>
      <c r="O74" s="91">
        <v>5.1033388837869009E-2</v>
      </c>
      <c r="P74" s="91">
        <v>4.7908308455258758E-2</v>
      </c>
      <c r="Q74" s="91">
        <v>0.67540116821211127</v>
      </c>
      <c r="R74" s="91">
        <v>0.12720330580075173</v>
      </c>
      <c r="S74" s="91">
        <v>0.52431476717310832</v>
      </c>
      <c r="T74" s="91">
        <v>0.30965593692483789</v>
      </c>
      <c r="U74" s="91"/>
      <c r="V74" s="107">
        <v>4.2445101902008551</v>
      </c>
      <c r="W74" s="107">
        <v>74.192994763179414</v>
      </c>
      <c r="X74" s="107">
        <v>57.987562761617099</v>
      </c>
      <c r="Y74" s="107">
        <v>20.379600692590863</v>
      </c>
      <c r="Z74" s="107"/>
      <c r="AA74" s="107">
        <v>7.6542979292755229</v>
      </c>
      <c r="AB74" s="107">
        <v>46.828336193601679</v>
      </c>
      <c r="AC74" s="107">
        <v>31.906930050903437</v>
      </c>
      <c r="AD74" s="107">
        <v>36.599965976790777</v>
      </c>
      <c r="AE74" s="107">
        <v>12.862977101412612</v>
      </c>
      <c r="AF74" s="107">
        <v>99.252541275193252</v>
      </c>
      <c r="AG74" s="107">
        <v>103.9455772010806</v>
      </c>
      <c r="AH74" s="107">
        <v>1.9039641769560949</v>
      </c>
      <c r="AI74" s="107">
        <v>0.69969237377074067</v>
      </c>
      <c r="AJ74" s="107">
        <v>12.34410521468539</v>
      </c>
      <c r="AK74"/>
      <c r="AL74"/>
      <c r="AM74"/>
      <c r="AN74"/>
    </row>
    <row r="75" spans="1:40" s="77" customFormat="1" x14ac:dyDescent="0.2">
      <c r="B75" s="77">
        <v>11</v>
      </c>
      <c r="C75" s="78">
        <v>41256</v>
      </c>
      <c r="D75" s="79">
        <v>18</v>
      </c>
      <c r="F75" s="80">
        <v>4810</v>
      </c>
      <c r="H75" s="101">
        <v>133.90555555555557</v>
      </c>
      <c r="I75" s="91">
        <v>2.4199951360538576</v>
      </c>
      <c r="J75" s="91">
        <v>3.5761765125292464</v>
      </c>
      <c r="K75" s="91">
        <v>0.2372791697051285</v>
      </c>
      <c r="L75" s="91">
        <v>1.1468663420533323</v>
      </c>
      <c r="M75" s="91">
        <v>24.906693263143996</v>
      </c>
      <c r="N75" s="91">
        <v>13.571276858185552</v>
      </c>
      <c r="O75" s="91">
        <v>5.6047922798316913E-2</v>
      </c>
      <c r="P75" s="91">
        <v>5.6894021447281493E-2</v>
      </c>
      <c r="Q75" s="91">
        <v>0.74560045427004729</v>
      </c>
      <c r="R75" s="91">
        <v>0.12718681649971214</v>
      </c>
      <c r="S75" s="91">
        <v>0.55053658686906948</v>
      </c>
      <c r="T75" s="91">
        <v>0.34798539664702627</v>
      </c>
      <c r="U75" s="91"/>
      <c r="V75" s="107">
        <v>3.2405079313503409</v>
      </c>
      <c r="W75" s="107">
        <v>67.438299097089413</v>
      </c>
      <c r="X75" s="107">
        <v>43.512086998832032</v>
      </c>
      <c r="Y75" s="107">
        <v>19.196471835077411</v>
      </c>
      <c r="Z75" s="107"/>
      <c r="AA75" s="107">
        <v>6.9142718172967363</v>
      </c>
      <c r="AB75" s="107">
        <v>50.36258489597185</v>
      </c>
      <c r="AC75" s="107">
        <v>29.801470937743719</v>
      </c>
      <c r="AD75" s="107">
        <v>32.494609217897214</v>
      </c>
      <c r="AE75" s="107">
        <v>14.335829275666653</v>
      </c>
      <c r="AF75" s="107">
        <v>101.41415692667896</v>
      </c>
      <c r="AG75" s="107">
        <v>104.10729520683246</v>
      </c>
      <c r="AH75" s="107">
        <v>2.3063617186257899</v>
      </c>
      <c r="AI75" s="107">
        <v>0.67669901851190195</v>
      </c>
      <c r="AJ75" s="107">
        <v>11.898759011328748</v>
      </c>
      <c r="AK75"/>
      <c r="AL75"/>
      <c r="AM75"/>
      <c r="AN75"/>
    </row>
    <row r="76" spans="1:40" s="77" customFormat="1" x14ac:dyDescent="0.2">
      <c r="B76" s="77">
        <v>12</v>
      </c>
      <c r="C76" s="78">
        <v>41274</v>
      </c>
      <c r="D76" s="79">
        <v>18</v>
      </c>
      <c r="F76" s="80">
        <v>4810</v>
      </c>
      <c r="H76" s="101">
        <v>75.127777777777794</v>
      </c>
      <c r="I76" s="91">
        <v>2.7958408567149595</v>
      </c>
      <c r="J76" s="91">
        <v>3.2570507972528748</v>
      </c>
      <c r="K76" s="91">
        <v>0.26182421700629693</v>
      </c>
      <c r="L76" s="91">
        <v>1.3830179475280415</v>
      </c>
      <c r="M76" s="91">
        <v>24.391909215285946</v>
      </c>
      <c r="N76" s="91">
        <v>13.144772552229806</v>
      </c>
      <c r="O76" s="91">
        <v>6.7710572621542259E-2</v>
      </c>
      <c r="P76" s="91">
        <v>6.8745507492805821E-2</v>
      </c>
      <c r="Q76" s="91">
        <v>0.89531049347328606</v>
      </c>
      <c r="R76" s="91">
        <v>0.14925765439288388</v>
      </c>
      <c r="S76" s="91">
        <v>0.64771017737490388</v>
      </c>
      <c r="T76" s="91">
        <v>0.39006251056515101</v>
      </c>
      <c r="U76" s="91"/>
      <c r="V76" s="107">
        <v>2.1004531058531337</v>
      </c>
      <c r="W76" s="107">
        <v>35.451874865225292</v>
      </c>
      <c r="X76" s="107">
        <v>23.389650468276784</v>
      </c>
      <c r="Y76" s="107">
        <v>12.987883128070631</v>
      </c>
      <c r="Z76" s="107"/>
      <c r="AA76" s="107">
        <v>7.9881167334713137</v>
      </c>
      <c r="AB76" s="107">
        <v>47.188770803376109</v>
      </c>
      <c r="AC76" s="107">
        <v>27.14208997710729</v>
      </c>
      <c r="AD76" s="107">
        <v>31.133158946164464</v>
      </c>
      <c r="AE76" s="107">
        <v>17.287724344100518</v>
      </c>
      <c r="AF76" s="107">
        <v>99.606701858055231</v>
      </c>
      <c r="AG76" s="107">
        <v>103.59777082711241</v>
      </c>
      <c r="AH76" s="107">
        <v>2.2555175093378281</v>
      </c>
      <c r="AI76" s="107">
        <v>0.85839645456960079</v>
      </c>
      <c r="AJ76" s="107">
        <v>12.458031461450609</v>
      </c>
      <c r="AK76"/>
      <c r="AL76"/>
      <c r="AM76"/>
      <c r="AN76"/>
    </row>
    <row r="77" spans="1:40" s="77" customFormat="1" x14ac:dyDescent="0.2">
      <c r="B77" s="77">
        <v>13</v>
      </c>
      <c r="C77" s="78">
        <v>41292</v>
      </c>
      <c r="D77" s="79">
        <v>18</v>
      </c>
      <c r="F77" s="80">
        <v>4810</v>
      </c>
      <c r="H77" s="101">
        <v>57.431944444444447</v>
      </c>
      <c r="I77" s="91">
        <v>3.4358502356764893</v>
      </c>
      <c r="J77" s="91">
        <v>2.4422806799232024</v>
      </c>
      <c r="K77" s="91">
        <v>0.3739908558755709</v>
      </c>
      <c r="L77" s="91">
        <v>1.6117840721236878</v>
      </c>
      <c r="M77" s="91">
        <v>26.841901765098811</v>
      </c>
      <c r="N77" s="91">
        <v>9.7912686764742496</v>
      </c>
      <c r="O77" s="91">
        <v>7.8607837412492665E-2</v>
      </c>
      <c r="P77" s="91">
        <v>8.2691706785226693E-2</v>
      </c>
      <c r="Q77" s="91">
        <v>1.0450301989613353</v>
      </c>
      <c r="R77" s="91">
        <v>0.17684034801467233</v>
      </c>
      <c r="S77" s="91">
        <v>0.70896969293336232</v>
      </c>
      <c r="T77" s="91">
        <v>0.45616212803851103</v>
      </c>
      <c r="U77" s="91"/>
      <c r="V77" s="107">
        <v>1.973275598548035</v>
      </c>
      <c r="W77" s="107">
        <v>29.400009981985292</v>
      </c>
      <c r="X77" s="107">
        <v>12.901191300614354</v>
      </c>
      <c r="Y77" s="107">
        <v>11.570986660831011</v>
      </c>
      <c r="Z77" s="107"/>
      <c r="AA77" s="107">
        <v>9.8167149590756839</v>
      </c>
      <c r="AB77" s="107">
        <v>51.191040572245917</v>
      </c>
      <c r="AC77" s="107">
        <v>20.352338999360018</v>
      </c>
      <c r="AD77" s="107">
        <v>22.463441601031015</v>
      </c>
      <c r="AE77" s="107">
        <v>20.147300901546096</v>
      </c>
      <c r="AF77" s="107">
        <v>101.50739543222772</v>
      </c>
      <c r="AG77" s="107">
        <v>103.6184980338987</v>
      </c>
      <c r="AH77" s="107">
        <v>3.3911608497783767</v>
      </c>
      <c r="AI77" s="107">
        <v>1.4068203806061019</v>
      </c>
      <c r="AJ77" s="107">
        <v>10.718154945895845</v>
      </c>
      <c r="AK77"/>
      <c r="AL77"/>
      <c r="AM77"/>
      <c r="AN77"/>
    </row>
    <row r="78" spans="1:40" s="77" customFormat="1" x14ac:dyDescent="0.2">
      <c r="B78" s="77">
        <v>14</v>
      </c>
      <c r="C78" s="78">
        <v>41310</v>
      </c>
      <c r="D78" s="79">
        <v>18</v>
      </c>
      <c r="F78" s="80">
        <v>4810</v>
      </c>
      <c r="H78" s="101">
        <v>61.455555555555556</v>
      </c>
      <c r="I78" s="91">
        <v>3.3465675416651788</v>
      </c>
      <c r="J78" s="91">
        <v>2.2136936238873117</v>
      </c>
      <c r="K78" s="91">
        <v>0.34569807570965044</v>
      </c>
      <c r="L78" s="91">
        <v>1.8887850977841134</v>
      </c>
      <c r="M78" s="91">
        <v>27.589938188173381</v>
      </c>
      <c r="N78" s="91">
        <v>8.9347074365452084</v>
      </c>
      <c r="O78" s="91">
        <v>9.0843846338814649E-2</v>
      </c>
      <c r="P78" s="91">
        <v>9.3271008782571607E-2</v>
      </c>
      <c r="Q78" s="91">
        <v>1.2009439841841074</v>
      </c>
      <c r="R78" s="91">
        <v>0.19343825992665287</v>
      </c>
      <c r="S78" s="91">
        <v>0.78659491388622305</v>
      </c>
      <c r="T78" s="91">
        <v>0.53040949624166456</v>
      </c>
      <c r="U78" s="91"/>
      <c r="V78" s="107">
        <v>2.0566516747722341</v>
      </c>
      <c r="W78" s="107">
        <v>31.165773715573529</v>
      </c>
      <c r="X78" s="107">
        <v>12.276231012113774</v>
      </c>
      <c r="Y78" s="107">
        <v>14.509542188672128</v>
      </c>
      <c r="Z78" s="107"/>
      <c r="AA78" s="107">
        <v>9.5616215476147968</v>
      </c>
      <c r="AB78" s="107">
        <v>50.71270356900412</v>
      </c>
      <c r="AC78" s="107">
        <v>18.447446865727596</v>
      </c>
      <c r="AD78" s="107">
        <v>19.975787219132879</v>
      </c>
      <c r="AE78" s="107">
        <v>23.609813722301418</v>
      </c>
      <c r="AF78" s="107">
        <v>102.33158570464792</v>
      </c>
      <c r="AG78" s="107">
        <v>103.85992605805322</v>
      </c>
      <c r="AH78" s="107">
        <v>3.7778402354871616</v>
      </c>
      <c r="AI78" s="107">
        <v>1.5117573206849224</v>
      </c>
      <c r="AJ78" s="107">
        <v>11.294042613903917</v>
      </c>
      <c r="AK78"/>
      <c r="AL78"/>
      <c r="AM78"/>
      <c r="AN78"/>
    </row>
    <row r="79" spans="1:40" s="77" customFormat="1" x14ac:dyDescent="0.2">
      <c r="B79" s="77">
        <v>15</v>
      </c>
      <c r="C79" s="78">
        <v>41328</v>
      </c>
      <c r="D79" s="79">
        <v>18</v>
      </c>
      <c r="F79" s="80">
        <v>4810</v>
      </c>
      <c r="H79" s="101">
        <v>52.948611111111113</v>
      </c>
      <c r="I79" s="91">
        <v>3.4398100661478521</v>
      </c>
      <c r="J79" s="91">
        <v>2.0112675953383556</v>
      </c>
      <c r="K79" s="91">
        <v>0.33889455075281244</v>
      </c>
      <c r="L79" s="91">
        <v>2.0499170847553865</v>
      </c>
      <c r="M79" s="91">
        <v>27.247105015736917</v>
      </c>
      <c r="N79" s="91">
        <v>8.4820820643343247</v>
      </c>
      <c r="O79" s="91">
        <v>0.10004411074512867</v>
      </c>
      <c r="P79" s="91">
        <v>0.10804741620398972</v>
      </c>
      <c r="Q79" s="91">
        <v>1.3193312893267881</v>
      </c>
      <c r="R79" s="91">
        <v>0.20732989214823427</v>
      </c>
      <c r="S79" s="91">
        <v>0.82729978984309516</v>
      </c>
      <c r="T79" s="91">
        <v>0.54342033708491089</v>
      </c>
      <c r="U79" s="91"/>
      <c r="V79" s="107">
        <v>1.8213316548854801</v>
      </c>
      <c r="W79" s="107">
        <v>25.715728068641845</v>
      </c>
      <c r="X79" s="107">
        <v>9.8711083342900245</v>
      </c>
      <c r="Y79" s="107">
        <v>13.567532816341945</v>
      </c>
      <c r="Z79" s="107"/>
      <c r="AA79" s="107">
        <v>9.8280287604224359</v>
      </c>
      <c r="AB79" s="107">
        <v>48.567332606096393</v>
      </c>
      <c r="AC79" s="107">
        <v>16.760563294486296</v>
      </c>
      <c r="AD79" s="107">
        <v>18.64280880489158</v>
      </c>
      <c r="AE79" s="107">
        <v>25.623963559442331</v>
      </c>
      <c r="AF79" s="107">
        <v>100.77988822044745</v>
      </c>
      <c r="AG79" s="107">
        <v>102.66213373085273</v>
      </c>
      <c r="AH79" s="107">
        <v>3.8767128459289015</v>
      </c>
      <c r="AI79" s="107">
        <v>1.7102697195144601</v>
      </c>
      <c r="AJ79" s="107">
        <v>11.841771238057762</v>
      </c>
      <c r="AK79"/>
      <c r="AL79"/>
      <c r="AM79"/>
      <c r="AN79"/>
    </row>
    <row r="80" spans="1:40" s="77" customFormat="1" x14ac:dyDescent="0.2">
      <c r="B80" s="77">
        <v>16</v>
      </c>
      <c r="C80" s="78">
        <v>41346</v>
      </c>
      <c r="D80" s="79">
        <v>18</v>
      </c>
      <c r="F80" s="80">
        <v>4810</v>
      </c>
      <c r="H80" s="101">
        <v>30.650000000000002</v>
      </c>
      <c r="I80" s="91">
        <v>3.5634678578207977</v>
      </c>
      <c r="J80" s="91">
        <v>2.1702155427676111</v>
      </c>
      <c r="K80" s="91">
        <v>0.37067131362232686</v>
      </c>
      <c r="L80" s="91">
        <v>1.86983998983727</v>
      </c>
      <c r="M80" s="91">
        <v>26.937561749783281</v>
      </c>
      <c r="N80" s="91">
        <v>8.6609701141755107</v>
      </c>
      <c r="O80" s="91">
        <v>9.2526998081192816E-2</v>
      </c>
      <c r="P80" s="91">
        <v>0.10334572369504345</v>
      </c>
      <c r="Q80" s="91">
        <v>1.2061567614784889</v>
      </c>
      <c r="R80" s="91">
        <v>0.21310480985198119</v>
      </c>
      <c r="S80" s="91">
        <v>0.76719605287286252</v>
      </c>
      <c r="T80" s="91">
        <v>0.49230377680807769</v>
      </c>
      <c r="U80" s="91"/>
      <c r="V80" s="107">
        <v>1.0922028984220746</v>
      </c>
      <c r="W80" s="107">
        <v>15.111216729027493</v>
      </c>
      <c r="X80" s="107">
        <v>5.9200859038805804</v>
      </c>
      <c r="Y80" s="107">
        <v>7.1638244610640411</v>
      </c>
      <c r="Z80" s="107"/>
      <c r="AA80" s="107">
        <v>10.18133673663085</v>
      </c>
      <c r="AB80" s="107">
        <v>49.302501562895564</v>
      </c>
      <c r="AC80" s="107">
        <v>18.085129523063426</v>
      </c>
      <c r="AD80" s="107">
        <v>19.315125298142188</v>
      </c>
      <c r="AE80" s="107">
        <v>23.372999872965874</v>
      </c>
      <c r="AF80" s="107">
        <v>100.94196769555572</v>
      </c>
      <c r="AG80" s="107">
        <v>102.17196347063448</v>
      </c>
      <c r="AH80" s="107">
        <v>3.7984127293745624</v>
      </c>
      <c r="AI80" s="107">
        <v>1.6419879904078161</v>
      </c>
      <c r="AJ80" s="107">
        <v>11.215810381521747</v>
      </c>
      <c r="AK80"/>
      <c r="AL80"/>
      <c r="AM80"/>
      <c r="AN80"/>
    </row>
    <row r="81" spans="1:41" s="77" customFormat="1" x14ac:dyDescent="0.2">
      <c r="B81" s="77">
        <v>17</v>
      </c>
      <c r="C81" s="78">
        <v>41364</v>
      </c>
      <c r="D81" s="79">
        <v>18</v>
      </c>
      <c r="F81" s="80">
        <v>4810</v>
      </c>
      <c r="H81" s="101">
        <v>75.155555555555551</v>
      </c>
      <c r="I81" s="91">
        <v>3.1509300256366384</v>
      </c>
      <c r="J81" s="91">
        <v>3.241304314179712</v>
      </c>
      <c r="K81" s="91">
        <v>0.33408078592760909</v>
      </c>
      <c r="L81" s="91">
        <v>1.7365644151515596</v>
      </c>
      <c r="M81" s="91">
        <v>23.665190606975514</v>
      </c>
      <c r="N81" s="91">
        <v>12.217798243442424</v>
      </c>
      <c r="O81" s="91">
        <v>8.4628855323182595E-2</v>
      </c>
      <c r="P81" s="91">
        <v>9.8416717061762096E-2</v>
      </c>
      <c r="Q81" s="91">
        <v>1.1060859474011024</v>
      </c>
      <c r="R81" s="91">
        <v>0.18184515116166597</v>
      </c>
      <c r="S81" s="91">
        <v>0.7082967556139157</v>
      </c>
      <c r="T81" s="91">
        <v>0.4686065274918555</v>
      </c>
      <c r="U81" s="91"/>
      <c r="V81" s="107">
        <v>2.3680989659340246</v>
      </c>
      <c r="W81" s="107">
        <v>31.973230143362983</v>
      </c>
      <c r="X81" s="107">
        <v>21.324479574056106</v>
      </c>
      <c r="Y81" s="107">
        <v>16.314057922340485</v>
      </c>
      <c r="Z81" s="107"/>
      <c r="AA81" s="107">
        <v>9.0026572161046818</v>
      </c>
      <c r="AB81" s="107">
        <v>42.542736737177236</v>
      </c>
      <c r="AC81" s="107">
        <v>27.010869284830932</v>
      </c>
      <c r="AD81" s="107">
        <v>28.373790089666613</v>
      </c>
      <c r="AE81" s="107">
        <v>21.707055189394495</v>
      </c>
      <c r="AF81" s="107">
        <v>100.26331842750734</v>
      </c>
      <c r="AG81" s="107">
        <v>101.62623923234302</v>
      </c>
      <c r="AH81" s="107">
        <v>2.2312015333189015</v>
      </c>
      <c r="AI81" s="107">
        <v>0.97211792544510123</v>
      </c>
      <c r="AJ81" s="107">
        <v>11.003581123955959</v>
      </c>
      <c r="AK81"/>
      <c r="AL81"/>
      <c r="AM81"/>
      <c r="AN81"/>
    </row>
    <row r="82" spans="1:41" s="77" customFormat="1" x14ac:dyDescent="0.2">
      <c r="B82" s="77">
        <v>18</v>
      </c>
      <c r="C82" s="78">
        <v>41382</v>
      </c>
      <c r="D82" s="79">
        <v>18</v>
      </c>
      <c r="F82" s="80">
        <v>4810</v>
      </c>
      <c r="H82" s="101">
        <v>48.24583333333333</v>
      </c>
      <c r="I82" s="91">
        <v>3.1142094701446892</v>
      </c>
      <c r="J82" s="91">
        <v>3.6007447654557154</v>
      </c>
      <c r="K82" s="91">
        <v>0.2869362863180408</v>
      </c>
      <c r="L82" s="91">
        <v>1.5474601098150114</v>
      </c>
      <c r="M82" s="91">
        <v>20.009823168367113</v>
      </c>
      <c r="N82" s="91">
        <v>12.903721400929056</v>
      </c>
      <c r="O82" s="91">
        <v>7.5852079544258363E-2</v>
      </c>
      <c r="P82" s="91">
        <v>8.3176624802612564E-2</v>
      </c>
      <c r="Q82" s="91">
        <v>1.0042710729058895</v>
      </c>
      <c r="R82" s="91">
        <v>0.15268823644284829</v>
      </c>
      <c r="S82" s="91">
        <v>0.64649373952947187</v>
      </c>
      <c r="T82" s="91">
        <v>0.40592541435962404</v>
      </c>
      <c r="U82" s="91"/>
      <c r="V82" s="107">
        <v>1.5024763106168897</v>
      </c>
      <c r="W82" s="107">
        <v>17.041404357502856</v>
      </c>
      <c r="X82" s="107">
        <v>14.630538520373285</v>
      </c>
      <c r="Y82" s="107">
        <v>9.3323128185145912</v>
      </c>
      <c r="Z82" s="107"/>
      <c r="AA82" s="107">
        <v>8.8977413432705408</v>
      </c>
      <c r="AB82" s="107">
        <v>35.322023022719463</v>
      </c>
      <c r="AC82" s="107">
        <v>30.006206378797629</v>
      </c>
      <c r="AD82" s="107">
        <v>30.32497836505388</v>
      </c>
      <c r="AE82" s="107">
        <v>19.343251372687643</v>
      </c>
      <c r="AF82" s="107">
        <v>93.569222117475277</v>
      </c>
      <c r="AG82" s="107">
        <v>93.887994103731529</v>
      </c>
      <c r="AH82" s="107">
        <v>1.7333082196217353</v>
      </c>
      <c r="AI82" s="107">
        <v>0.86487926054113151</v>
      </c>
      <c r="AJ82" s="107">
        <v>12.662199084184058</v>
      </c>
      <c r="AK82"/>
      <c r="AL82"/>
      <c r="AM82"/>
      <c r="AN82"/>
    </row>
    <row r="83" spans="1:41" s="77" customFormat="1" x14ac:dyDescent="0.2">
      <c r="B83" s="77">
        <v>19</v>
      </c>
      <c r="C83" s="78">
        <v>41400</v>
      </c>
      <c r="D83" s="79">
        <v>18</v>
      </c>
      <c r="F83" s="80">
        <v>4810</v>
      </c>
      <c r="H83" s="101">
        <v>74.92916666666666</v>
      </c>
      <c r="I83" s="91">
        <v>2.7439978097071811</v>
      </c>
      <c r="J83" s="91">
        <v>3.448231443919433</v>
      </c>
      <c r="K83" s="91">
        <v>0.2630140289388162</v>
      </c>
      <c r="L83" s="91">
        <v>2.1191116171631954</v>
      </c>
      <c r="M83" s="91">
        <v>22.097888040528215</v>
      </c>
      <c r="N83" s="91">
        <v>13.437533125420449</v>
      </c>
      <c r="O83" s="91">
        <v>0.10925426743699346</v>
      </c>
      <c r="P83" s="91">
        <v>8.7322090112883749E-2</v>
      </c>
      <c r="Q83" s="91">
        <v>1.3667378428079446</v>
      </c>
      <c r="R83" s="91">
        <v>0.14919708854126956</v>
      </c>
      <c r="S83" s="91">
        <v>0.82885848180474953</v>
      </c>
      <c r="T83" s="91">
        <v>0.52320384729363267</v>
      </c>
      <c r="U83" s="91"/>
      <c r="V83" s="107">
        <v>2.0560546921651763</v>
      </c>
      <c r="W83" s="107">
        <v>26.70570146296744</v>
      </c>
      <c r="X83" s="107">
        <v>23.186788134240942</v>
      </c>
      <c r="Y83" s="107">
        <v>19.847908443461321</v>
      </c>
      <c r="Z83" s="107"/>
      <c r="AA83" s="107">
        <v>7.8399937420205177</v>
      </c>
      <c r="AB83" s="107">
        <v>35.641263143592212</v>
      </c>
      <c r="AC83" s="107">
        <v>28.735262032661939</v>
      </c>
      <c r="AD83" s="107">
        <v>30.944943292097129</v>
      </c>
      <c r="AE83" s="107">
        <v>26.488895214539941</v>
      </c>
      <c r="AF83" s="107">
        <v>98.70541413281461</v>
      </c>
      <c r="AG83" s="107">
        <v>100.9150953922498</v>
      </c>
      <c r="AH83" s="107">
        <v>1.7139341139857212</v>
      </c>
      <c r="AI83" s="107">
        <v>0.795769615333075</v>
      </c>
      <c r="AJ83" s="107">
        <v>12.171711109510522</v>
      </c>
      <c r="AK83"/>
      <c r="AL83"/>
      <c r="AM83"/>
      <c r="AN83"/>
    </row>
    <row r="84" spans="1:41" s="77" customFormat="1" x14ac:dyDescent="0.2">
      <c r="B84" s="77">
        <v>20</v>
      </c>
      <c r="C84" s="78">
        <v>41418</v>
      </c>
      <c r="D84" s="79">
        <v>18</v>
      </c>
      <c r="F84" s="80">
        <v>4810</v>
      </c>
      <c r="H84" s="101">
        <v>75.263888888888886</v>
      </c>
      <c r="I84" s="91">
        <v>2.8874145553857575</v>
      </c>
      <c r="J84" s="91">
        <v>2.8172187974577092</v>
      </c>
      <c r="K84" s="91">
        <v>0.27009574548351389</v>
      </c>
      <c r="L84" s="91">
        <v>1.9786863071179834</v>
      </c>
      <c r="M84" s="91">
        <v>23.932005832336298</v>
      </c>
      <c r="N84" s="91">
        <v>10.599564206780157</v>
      </c>
      <c r="O84" s="91">
        <v>0.10206999158902702</v>
      </c>
      <c r="P84" s="91">
        <v>8.8556863241291639E-2</v>
      </c>
      <c r="Q84" s="91">
        <v>1.2882839541847551</v>
      </c>
      <c r="R84" s="91">
        <v>0.14190760584690051</v>
      </c>
      <c r="S84" s="91">
        <v>0.83720547875977513</v>
      </c>
      <c r="T84" s="91">
        <v>0.50196975188752468</v>
      </c>
      <c r="U84" s="91"/>
      <c r="V84" s="107">
        <v>2.1731804827271417</v>
      </c>
      <c r="W84" s="107">
        <v>31.00552861644632</v>
      </c>
      <c r="X84" s="107">
        <v>18.082565238682463</v>
      </c>
      <c r="Y84" s="107">
        <v>18.615453295611722</v>
      </c>
      <c r="Z84" s="107"/>
      <c r="AA84" s="107">
        <v>8.2497558725307361</v>
      </c>
      <c r="AB84" s="107">
        <v>41.19575678878271</v>
      </c>
      <c r="AC84" s="107">
        <v>23.476823312147577</v>
      </c>
      <c r="AD84" s="107">
        <v>24.025552633052914</v>
      </c>
      <c r="AE84" s="107">
        <v>24.733578838974793</v>
      </c>
      <c r="AF84" s="107">
        <v>97.65591481243581</v>
      </c>
      <c r="AG84" s="107">
        <v>98.204644133341148</v>
      </c>
      <c r="AH84" s="107">
        <v>2.551583742668206</v>
      </c>
      <c r="AI84" s="107">
        <v>1.0249166866241961</v>
      </c>
      <c r="AJ84" s="107">
        <v>12.472059893377079</v>
      </c>
      <c r="AK84"/>
      <c r="AL84"/>
      <c r="AM84"/>
      <c r="AN84"/>
      <c r="AO84" s="119"/>
    </row>
    <row r="85" spans="1:41" s="77" customFormat="1" x14ac:dyDescent="0.2">
      <c r="B85" s="77">
        <v>21</v>
      </c>
      <c r="C85" s="78">
        <v>41436</v>
      </c>
      <c r="D85" s="79">
        <v>18</v>
      </c>
      <c r="F85" s="80">
        <v>4810</v>
      </c>
      <c r="H85" s="101">
        <v>291.29814814814813</v>
      </c>
      <c r="I85" s="91">
        <v>4.4041619843343867</v>
      </c>
      <c r="J85" s="91">
        <v>0.93080068224080748</v>
      </c>
      <c r="K85" s="91">
        <v>0.55678475327548949</v>
      </c>
      <c r="L85" s="91">
        <v>1.2001920323519033</v>
      </c>
      <c r="M85" s="91">
        <v>30.926955954474639</v>
      </c>
      <c r="N85" s="91">
        <v>4.5983079286342701</v>
      </c>
      <c r="O85" s="91">
        <v>6.3639796926150016E-2</v>
      </c>
      <c r="P85" s="91">
        <v>4.6904046663704686E-2</v>
      </c>
      <c r="Q85" s="91">
        <v>0.79568089058397196</v>
      </c>
      <c r="R85" s="91">
        <v>8.4915889801346081E-2</v>
      </c>
      <c r="S85" s="91">
        <v>0.72214668748640076</v>
      </c>
      <c r="T85" s="91">
        <v>0.41029019530580774</v>
      </c>
      <c r="U85" s="91"/>
      <c r="V85" s="107">
        <v>12.829242301810801</v>
      </c>
      <c r="W85" s="107">
        <v>187.51886609163736</v>
      </c>
      <c r="X85" s="107">
        <v>29.116793150074347</v>
      </c>
      <c r="Y85" s="107">
        <v>43.701714555783965</v>
      </c>
      <c r="Z85" s="107"/>
      <c r="AA85" s="107">
        <v>12.583319955241105</v>
      </c>
      <c r="AB85" s="107">
        <v>64.373518089194718</v>
      </c>
      <c r="AC85" s="107">
        <v>7.7566723520067287</v>
      </c>
      <c r="AD85" s="107">
        <v>9.9955297811457946</v>
      </c>
      <c r="AE85" s="107">
        <v>15.002400404398792</v>
      </c>
      <c r="AF85" s="107">
        <v>99.715910800841357</v>
      </c>
      <c r="AG85" s="107">
        <v>101.9547682299804</v>
      </c>
      <c r="AH85" s="107">
        <v>9.5836766860182774</v>
      </c>
      <c r="AI85" s="107">
        <v>4.7315843964916491</v>
      </c>
      <c r="AJ85" s="107">
        <v>9.2283219888766332</v>
      </c>
      <c r="AK85"/>
      <c r="AL85"/>
      <c r="AM85"/>
      <c r="AN85"/>
      <c r="AO85" s="119"/>
    </row>
    <row r="86" spans="1:41" s="77" customFormat="1" x14ac:dyDescent="0.2">
      <c r="C86" s="78">
        <v>41454</v>
      </c>
      <c r="D86" s="79"/>
      <c r="AK86"/>
      <c r="AL86"/>
      <c r="AM86"/>
      <c r="AN86"/>
      <c r="AO86" s="119"/>
    </row>
    <row r="87" spans="1:41" s="68" customFormat="1" x14ac:dyDescent="0.2">
      <c r="A87" s="74" t="s">
        <v>195</v>
      </c>
      <c r="B87" s="75"/>
      <c r="C87" s="75"/>
      <c r="D87" s="76"/>
      <c r="E87" s="76"/>
      <c r="F87" s="75" t="s">
        <v>197</v>
      </c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/>
      <c r="AL87"/>
      <c r="AM87"/>
      <c r="AN87"/>
      <c r="AO87" s="90"/>
    </row>
    <row r="88" spans="1:41" s="68" customFormat="1" x14ac:dyDescent="0.2">
      <c r="AK88"/>
      <c r="AL88"/>
      <c r="AM88"/>
      <c r="AN88"/>
      <c r="AO88" s="90"/>
    </row>
    <row r="89" spans="1:41" s="68" customFormat="1" x14ac:dyDescent="0.2">
      <c r="H89" s="97"/>
      <c r="I89" s="98" t="s">
        <v>115</v>
      </c>
      <c r="J89" s="98"/>
      <c r="K89" s="98"/>
      <c r="L89" s="98"/>
      <c r="M89" s="99"/>
      <c r="AK89"/>
      <c r="AL89"/>
      <c r="AM89"/>
      <c r="AN89"/>
      <c r="AO89" s="90"/>
    </row>
    <row r="90" spans="1:41" s="68" customFormat="1" x14ac:dyDescent="0.2">
      <c r="H90" s="100"/>
      <c r="I90" s="101" t="s">
        <v>198</v>
      </c>
      <c r="J90" s="77"/>
      <c r="K90" s="77"/>
      <c r="L90" s="77" t="s">
        <v>199</v>
      </c>
      <c r="M90" s="102"/>
      <c r="AK90"/>
      <c r="AL90"/>
      <c r="AM90"/>
      <c r="AN90"/>
      <c r="AO90" s="90"/>
    </row>
    <row r="91" spans="1:41" s="68" customFormat="1" x14ac:dyDescent="0.2">
      <c r="H91" s="100"/>
      <c r="I91" s="101" t="s">
        <v>88</v>
      </c>
      <c r="J91" s="77"/>
      <c r="K91" s="77"/>
      <c r="L91" s="77" t="s">
        <v>200</v>
      </c>
      <c r="M91" s="102"/>
      <c r="AK91"/>
      <c r="AL91"/>
      <c r="AM91"/>
      <c r="AN91"/>
      <c r="AO91" s="90"/>
    </row>
    <row r="92" spans="1:41" s="68" customFormat="1" x14ac:dyDescent="0.2">
      <c r="H92" s="100"/>
      <c r="I92" s="101" t="s">
        <v>89</v>
      </c>
      <c r="J92" s="77"/>
      <c r="K92" s="77"/>
      <c r="L92" s="77" t="s">
        <v>201</v>
      </c>
      <c r="M92" s="102"/>
      <c r="AK92"/>
      <c r="AL92"/>
      <c r="AM92"/>
      <c r="AN92"/>
      <c r="AO92" s="90"/>
    </row>
    <row r="93" spans="1:41" s="68" customFormat="1" x14ac:dyDescent="0.2">
      <c r="H93" s="100"/>
      <c r="I93" s="101" t="s">
        <v>202</v>
      </c>
      <c r="J93" s="77"/>
      <c r="K93" s="77"/>
      <c r="L93" s="77" t="s">
        <v>203</v>
      </c>
      <c r="M93" s="102"/>
      <c r="AK93"/>
      <c r="AL93"/>
      <c r="AM93"/>
      <c r="AN93"/>
      <c r="AO93" s="90"/>
    </row>
    <row r="94" spans="1:41" s="68" customFormat="1" x14ac:dyDescent="0.2">
      <c r="H94" s="100"/>
      <c r="I94" s="101" t="s">
        <v>204</v>
      </c>
      <c r="J94" s="77"/>
      <c r="K94" s="77"/>
      <c r="L94" s="77" t="s">
        <v>205</v>
      </c>
      <c r="M94" s="102"/>
      <c r="AK94"/>
      <c r="AL94"/>
      <c r="AM94"/>
      <c r="AN94"/>
      <c r="AO94" s="90"/>
    </row>
    <row r="95" spans="1:41" s="68" customFormat="1" x14ac:dyDescent="0.2">
      <c r="H95" s="100"/>
      <c r="I95" s="101" t="s">
        <v>206</v>
      </c>
      <c r="J95" s="77"/>
      <c r="K95" s="77"/>
      <c r="L95" s="77" t="s">
        <v>207</v>
      </c>
      <c r="M95" s="102"/>
      <c r="AK95"/>
      <c r="AL95"/>
      <c r="AM95"/>
      <c r="AN95"/>
      <c r="AO95" s="90"/>
    </row>
    <row r="96" spans="1:41" s="68" customFormat="1" x14ac:dyDescent="0.2">
      <c r="H96" s="100"/>
      <c r="I96" s="101" t="s">
        <v>182</v>
      </c>
      <c r="J96" s="77"/>
      <c r="K96" s="77"/>
      <c r="L96" s="77" t="s">
        <v>208</v>
      </c>
      <c r="M96" s="102"/>
      <c r="AK96"/>
      <c r="AL96"/>
      <c r="AM96"/>
      <c r="AN96"/>
      <c r="AO96" s="90"/>
    </row>
    <row r="97" spans="8:41" s="68" customFormat="1" x14ac:dyDescent="0.2">
      <c r="H97" s="100"/>
      <c r="I97" s="101" t="s">
        <v>183</v>
      </c>
      <c r="J97" s="77"/>
      <c r="K97" s="77"/>
      <c r="L97" s="77" t="s">
        <v>209</v>
      </c>
      <c r="M97" s="102"/>
      <c r="AK97"/>
      <c r="AL97"/>
      <c r="AM97"/>
      <c r="AN97"/>
      <c r="AO97" s="90"/>
    </row>
    <row r="98" spans="8:41" s="68" customFormat="1" x14ac:dyDescent="0.2">
      <c r="H98" s="100"/>
      <c r="I98" s="101" t="s">
        <v>210</v>
      </c>
      <c r="J98" s="77"/>
      <c r="K98" s="77"/>
      <c r="L98" s="77" t="s">
        <v>211</v>
      </c>
      <c r="M98" s="102"/>
      <c r="AK98"/>
      <c r="AL98"/>
      <c r="AM98"/>
      <c r="AN98"/>
      <c r="AO98" s="90"/>
    </row>
    <row r="99" spans="8:41" s="68" customFormat="1" x14ac:dyDescent="0.2">
      <c r="H99" s="100"/>
      <c r="I99" s="101" t="s">
        <v>212</v>
      </c>
      <c r="J99" s="77"/>
      <c r="K99" s="77"/>
      <c r="L99" s="77" t="s">
        <v>213</v>
      </c>
      <c r="M99" s="102"/>
      <c r="AK99"/>
      <c r="AL99"/>
      <c r="AM99"/>
      <c r="AN99"/>
      <c r="AO99" s="90"/>
    </row>
    <row r="100" spans="8:41" s="68" customFormat="1" x14ac:dyDescent="0.2">
      <c r="H100" s="100"/>
      <c r="I100" s="101" t="s">
        <v>214</v>
      </c>
      <c r="J100" s="77"/>
      <c r="K100" s="77"/>
      <c r="L100" s="77" t="s">
        <v>111</v>
      </c>
      <c r="M100" s="102"/>
      <c r="AK100"/>
      <c r="AL100"/>
      <c r="AM100"/>
      <c r="AN100"/>
      <c r="AO100" s="90"/>
    </row>
    <row r="101" spans="8:41" s="68" customFormat="1" x14ac:dyDescent="0.2">
      <c r="H101" s="100"/>
      <c r="I101" s="101" t="s">
        <v>215</v>
      </c>
      <c r="J101" s="77"/>
      <c r="K101" s="77"/>
      <c r="L101" s="77" t="s">
        <v>216</v>
      </c>
      <c r="M101" s="102"/>
      <c r="AK101"/>
      <c r="AL101"/>
      <c r="AM101"/>
      <c r="AN101"/>
      <c r="AO101" s="90"/>
    </row>
    <row r="102" spans="8:41" s="68" customFormat="1" x14ac:dyDescent="0.2">
      <c r="H102" s="100"/>
      <c r="I102" s="101" t="s">
        <v>217</v>
      </c>
      <c r="J102" s="77"/>
      <c r="K102" s="77"/>
      <c r="L102" s="77" t="s">
        <v>218</v>
      </c>
      <c r="M102" s="102"/>
      <c r="AK102"/>
      <c r="AL102"/>
      <c r="AM102"/>
      <c r="AN102"/>
      <c r="AO102" s="90"/>
    </row>
    <row r="103" spans="8:41" s="68" customFormat="1" x14ac:dyDescent="0.2">
      <c r="H103" s="100"/>
      <c r="I103" s="101" t="s">
        <v>219</v>
      </c>
      <c r="J103" s="77"/>
      <c r="K103" s="77"/>
      <c r="L103" s="77" t="s">
        <v>114</v>
      </c>
      <c r="M103" s="102"/>
      <c r="AK103"/>
      <c r="AL103"/>
      <c r="AM103"/>
      <c r="AN103"/>
      <c r="AO103" s="90"/>
    </row>
    <row r="104" spans="8:41" s="68" customFormat="1" x14ac:dyDescent="0.2">
      <c r="H104" s="103"/>
      <c r="I104" s="104"/>
      <c r="J104" s="104"/>
      <c r="K104" s="104"/>
      <c r="L104" s="104"/>
      <c r="M104" s="105"/>
      <c r="AK104"/>
      <c r="AL104"/>
      <c r="AM104"/>
      <c r="AN104"/>
      <c r="AO104" s="90"/>
    </row>
    <row r="105" spans="8:41" s="68" customFormat="1" x14ac:dyDescent="0.2">
      <c r="AK105"/>
      <c r="AL105"/>
      <c r="AM105"/>
      <c r="AN105"/>
      <c r="AO105" s="90"/>
    </row>
    <row r="106" spans="8:41" x14ac:dyDescent="0.2">
      <c r="AO106" s="120"/>
    </row>
    <row r="107" spans="8:41" x14ac:dyDescent="0.2">
      <c r="AO107" s="120"/>
    </row>
    <row r="108" spans="8:41" x14ac:dyDescent="0.2">
      <c r="AO108" s="120"/>
    </row>
    <row r="109" spans="8:41" x14ac:dyDescent="0.2">
      <c r="AO109" s="120"/>
    </row>
    <row r="110" spans="8:41" x14ac:dyDescent="0.2">
      <c r="AO110" s="120"/>
    </row>
    <row r="111" spans="8:41" x14ac:dyDescent="0.2">
      <c r="AO111" s="120"/>
    </row>
    <row r="112" spans="8:41" x14ac:dyDescent="0.2">
      <c r="AO112" s="120"/>
    </row>
    <row r="113" spans="41:41" x14ac:dyDescent="0.2">
      <c r="AO113" s="120"/>
    </row>
    <row r="114" spans="41:41" x14ac:dyDescent="0.2">
      <c r="AO114" s="120"/>
    </row>
    <row r="115" spans="41:41" x14ac:dyDescent="0.2">
      <c r="AO115" s="120"/>
    </row>
    <row r="116" spans="41:41" x14ac:dyDescent="0.2">
      <c r="AO116" s="120"/>
    </row>
    <row r="117" spans="41:41" x14ac:dyDescent="0.2">
      <c r="AO117" s="120"/>
    </row>
    <row r="118" spans="41:41" x14ac:dyDescent="0.2">
      <c r="AO118" s="120"/>
    </row>
    <row r="119" spans="41:41" x14ac:dyDescent="0.2">
      <c r="AO119" s="120"/>
    </row>
    <row r="120" spans="41:41" x14ac:dyDescent="0.2">
      <c r="AO120" s="120"/>
    </row>
    <row r="121" spans="41:41" x14ac:dyDescent="0.2">
      <c r="AO121" s="120"/>
    </row>
    <row r="122" spans="41:41" x14ac:dyDescent="0.2">
      <c r="AO122" s="120"/>
    </row>
    <row r="123" spans="41:41" x14ac:dyDescent="0.2">
      <c r="AO123" s="120"/>
    </row>
    <row r="124" spans="41:41" x14ac:dyDescent="0.2">
      <c r="AO124" s="120"/>
    </row>
    <row r="125" spans="41:41" x14ac:dyDescent="0.2">
      <c r="AO125" s="120"/>
    </row>
    <row r="126" spans="41:41" x14ac:dyDescent="0.2">
      <c r="AO126" s="120"/>
    </row>
    <row r="127" spans="41:41" x14ac:dyDescent="0.2">
      <c r="AO127" s="120"/>
    </row>
    <row r="128" spans="41:41" x14ac:dyDescent="0.2">
      <c r="AO128" s="120"/>
    </row>
    <row r="129" spans="41:41" x14ac:dyDescent="0.2">
      <c r="AO129" s="120"/>
    </row>
    <row r="130" spans="41:41" x14ac:dyDescent="0.2">
      <c r="AO130" s="120"/>
    </row>
    <row r="131" spans="41:41" x14ac:dyDescent="0.2">
      <c r="AO131" s="120"/>
    </row>
    <row r="132" spans="41:41" x14ac:dyDescent="0.2">
      <c r="AO132" s="120"/>
    </row>
  </sheetData>
  <phoneticPr fontId="1"/>
  <pageMargins left="0.7" right="0.7" top="0.75" bottom="0.75" header="0.3" footer="0.3"/>
  <pageSetup paperSize="9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9"/>
  <sheetViews>
    <sheetView tabSelected="1" workbookViewId="0"/>
  </sheetViews>
  <sheetFormatPr defaultColWidth="12.796875" defaultRowHeight="14.4" x14ac:dyDescent="0.2"/>
  <cols>
    <col min="2" max="2" width="6.5" customWidth="1"/>
    <col min="3" max="3" width="11.19921875" customWidth="1"/>
    <col min="4" max="4" width="12.19921875" customWidth="1"/>
    <col min="5" max="5" width="3.19921875" customWidth="1"/>
    <col min="7" max="7" width="3" customWidth="1"/>
  </cols>
  <sheetData>
    <row r="1" spans="1:36" s="26" customFormat="1" ht="12.6" thickBot="1" x14ac:dyDescent="0.2">
      <c r="A1" s="1"/>
      <c r="B1" s="1"/>
      <c r="C1" s="1"/>
      <c r="D1" s="2"/>
      <c r="E1" s="2"/>
      <c r="F1" s="2"/>
      <c r="G1" s="1"/>
      <c r="H1" s="29" t="s">
        <v>116</v>
      </c>
      <c r="I1" s="1" t="s">
        <v>117</v>
      </c>
      <c r="J1" s="1" t="s">
        <v>118</v>
      </c>
      <c r="K1" s="1" t="s">
        <v>119</v>
      </c>
      <c r="L1" s="1" t="s">
        <v>120</v>
      </c>
      <c r="M1" s="1" t="s">
        <v>121</v>
      </c>
      <c r="N1" s="1" t="s">
        <v>122</v>
      </c>
      <c r="O1" s="1" t="s">
        <v>123</v>
      </c>
      <c r="P1" s="1" t="s">
        <v>124</v>
      </c>
      <c r="Q1" s="1" t="s">
        <v>125</v>
      </c>
      <c r="R1" s="1" t="s">
        <v>126</v>
      </c>
      <c r="S1" s="1" t="s">
        <v>127</v>
      </c>
      <c r="T1" s="1" t="s">
        <v>128</v>
      </c>
      <c r="U1" s="1"/>
      <c r="V1" s="1" t="s">
        <v>129</v>
      </c>
      <c r="W1" s="1" t="s">
        <v>130</v>
      </c>
      <c r="X1" s="1" t="s">
        <v>131</v>
      </c>
      <c r="Y1" s="1" t="s">
        <v>132</v>
      </c>
      <c r="Z1" s="1"/>
      <c r="AA1" s="1" t="s">
        <v>133</v>
      </c>
      <c r="AB1" s="1" t="s">
        <v>134</v>
      </c>
      <c r="AC1" s="1" t="s">
        <v>135</v>
      </c>
      <c r="AD1" s="1" t="s">
        <v>136</v>
      </c>
      <c r="AE1" s="1" t="s">
        <v>137</v>
      </c>
      <c r="AF1" s="1" t="s">
        <v>138</v>
      </c>
      <c r="AG1" s="1" t="s">
        <v>139</v>
      </c>
      <c r="AH1" s="1" t="s">
        <v>140</v>
      </c>
      <c r="AI1" s="1" t="s">
        <v>141</v>
      </c>
      <c r="AJ1" s="1" t="s">
        <v>142</v>
      </c>
    </row>
    <row r="2" spans="1:36" s="26" customFormat="1" ht="12" x14ac:dyDescent="0.15">
      <c r="A2" s="3"/>
      <c r="B2" s="3"/>
      <c r="C2" s="3"/>
      <c r="D2" s="4"/>
      <c r="E2" s="4"/>
      <c r="F2" s="4"/>
      <c r="G2" s="3"/>
      <c r="H2" s="4" t="s">
        <v>143</v>
      </c>
      <c r="I2" s="3" t="s">
        <v>144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 t="s">
        <v>145</v>
      </c>
      <c r="W2" s="3"/>
      <c r="X2" s="3" t="s">
        <v>146</v>
      </c>
      <c r="Y2" s="3"/>
      <c r="Z2" s="3"/>
      <c r="AA2" s="3" t="s">
        <v>147</v>
      </c>
      <c r="AB2" s="3"/>
      <c r="AC2" s="3" t="s">
        <v>148</v>
      </c>
      <c r="AD2" s="3" t="s">
        <v>146</v>
      </c>
      <c r="AE2" s="3"/>
      <c r="AF2" s="3"/>
      <c r="AG2" s="3"/>
      <c r="AH2" s="3"/>
      <c r="AI2" s="3"/>
      <c r="AJ2" s="3"/>
    </row>
    <row r="3" spans="1:36" s="26" customFormat="1" ht="12" x14ac:dyDescent="0.15">
      <c r="A3" s="3" t="s">
        <v>149</v>
      </c>
      <c r="B3" s="3"/>
      <c r="C3" s="4" t="s">
        <v>7</v>
      </c>
      <c r="D3" s="121" t="s">
        <v>150</v>
      </c>
      <c r="E3" s="4"/>
      <c r="F3" s="4" t="s">
        <v>151</v>
      </c>
      <c r="G3" s="3"/>
      <c r="H3" s="4" t="s">
        <v>9</v>
      </c>
      <c r="I3" s="4" t="s">
        <v>152</v>
      </c>
      <c r="J3" s="4" t="s">
        <v>153</v>
      </c>
      <c r="K3" s="4" t="s">
        <v>129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154</v>
      </c>
      <c r="T3" s="4" t="s">
        <v>155</v>
      </c>
      <c r="U3" s="4"/>
      <c r="V3" s="3" t="s">
        <v>156</v>
      </c>
      <c r="W3" s="3" t="s">
        <v>157</v>
      </c>
      <c r="X3" s="3" t="s">
        <v>158</v>
      </c>
      <c r="Y3" s="3" t="s">
        <v>159</v>
      </c>
      <c r="Z3" s="3"/>
      <c r="AA3" s="3" t="s">
        <v>160</v>
      </c>
      <c r="AB3" s="3" t="s">
        <v>161</v>
      </c>
      <c r="AC3" s="3" t="s">
        <v>162</v>
      </c>
      <c r="AD3" s="3" t="s">
        <v>163</v>
      </c>
      <c r="AE3" s="3" t="s">
        <v>164</v>
      </c>
      <c r="AF3" s="3" t="s">
        <v>165</v>
      </c>
      <c r="AG3" s="3" t="s">
        <v>166</v>
      </c>
      <c r="AH3" s="3" t="s">
        <v>167</v>
      </c>
      <c r="AI3" s="3" t="s">
        <v>168</v>
      </c>
      <c r="AJ3" s="3" t="s">
        <v>169</v>
      </c>
    </row>
    <row r="4" spans="1:36" s="26" customFormat="1" ht="12" x14ac:dyDescent="0.15">
      <c r="A4" s="5"/>
      <c r="B4" s="5"/>
      <c r="C4" s="5"/>
      <c r="D4" s="6" t="s">
        <v>170</v>
      </c>
      <c r="E4" s="6"/>
      <c r="F4" s="6" t="s">
        <v>171</v>
      </c>
      <c r="G4" s="5"/>
      <c r="H4" s="5" t="s">
        <v>172</v>
      </c>
      <c r="I4" s="6" t="s">
        <v>40</v>
      </c>
      <c r="J4" s="6" t="s">
        <v>40</v>
      </c>
      <c r="K4" s="6" t="s">
        <v>40</v>
      </c>
      <c r="L4" s="6" t="s">
        <v>40</v>
      </c>
      <c r="M4" s="6" t="s">
        <v>40</v>
      </c>
      <c r="N4" s="6" t="s">
        <v>40</v>
      </c>
      <c r="O4" s="6" t="s">
        <v>40</v>
      </c>
      <c r="P4" s="6" t="s">
        <v>40</v>
      </c>
      <c r="Q4" s="6" t="s">
        <v>40</v>
      </c>
      <c r="R4" s="6" t="s">
        <v>40</v>
      </c>
      <c r="S4" s="6" t="s">
        <v>40</v>
      </c>
      <c r="T4" s="6" t="s">
        <v>40</v>
      </c>
      <c r="U4" s="6"/>
      <c r="V4" s="5" t="s">
        <v>172</v>
      </c>
      <c r="W4" s="5" t="s">
        <v>172</v>
      </c>
      <c r="X4" s="5" t="s">
        <v>172</v>
      </c>
      <c r="Y4" s="5" t="s">
        <v>172</v>
      </c>
      <c r="Z4" s="5"/>
      <c r="AA4" s="5" t="s">
        <v>40</v>
      </c>
      <c r="AB4" s="5" t="s">
        <v>40</v>
      </c>
      <c r="AC4" s="5" t="s">
        <v>40</v>
      </c>
      <c r="AD4" s="5" t="s">
        <v>40</v>
      </c>
      <c r="AE4" s="5" t="s">
        <v>40</v>
      </c>
      <c r="AF4" s="5" t="s">
        <v>40</v>
      </c>
      <c r="AG4" s="5" t="s">
        <v>40</v>
      </c>
      <c r="AH4" s="5"/>
      <c r="AI4" s="5"/>
      <c r="AJ4" s="5"/>
    </row>
    <row r="5" spans="1:36" s="26" customFormat="1" ht="12" x14ac:dyDescent="0.15">
      <c r="A5" s="20" t="s">
        <v>221</v>
      </c>
      <c r="B5" s="21"/>
      <c r="C5" s="21"/>
      <c r="D5" s="22"/>
      <c r="E5" s="22"/>
      <c r="F5" s="21" t="s">
        <v>196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x14ac:dyDescent="0.2">
      <c r="A6" s="122"/>
      <c r="B6" s="123">
        <v>1</v>
      </c>
      <c r="C6" s="124">
        <v>41480</v>
      </c>
      <c r="D6" s="125">
        <f>+C7-C6</f>
        <v>7</v>
      </c>
      <c r="E6" s="122"/>
      <c r="F6" s="122">
        <v>200</v>
      </c>
      <c r="G6" s="122"/>
      <c r="H6" s="126">
        <v>143.52571428571429</v>
      </c>
      <c r="I6" s="127">
        <v>11.387933034641422</v>
      </c>
      <c r="J6" s="127">
        <v>0.16119412330882454</v>
      </c>
      <c r="K6" s="127">
        <v>1.7874215726112366</v>
      </c>
      <c r="L6" s="127">
        <v>4.8778483739518548E-2</v>
      </c>
      <c r="M6" s="127">
        <v>29.693503353564438</v>
      </c>
      <c r="N6" s="127">
        <v>0.32021030539837919</v>
      </c>
      <c r="O6" s="127">
        <v>3.3777319419161572E-3</v>
      </c>
      <c r="P6" s="127">
        <v>6.6563463668068736E-4</v>
      </c>
      <c r="Q6" s="127">
        <v>4.5258039936401318E-2</v>
      </c>
      <c r="R6" s="127">
        <v>2.4132016378652556E-2</v>
      </c>
      <c r="S6" s="127">
        <v>0.18226753052388611</v>
      </c>
      <c r="T6" s="127">
        <v>0.12689257650457</v>
      </c>
      <c r="U6" s="122"/>
      <c r="V6" s="128">
        <v>16.34461223034792</v>
      </c>
      <c r="W6" s="128">
        <v>101.70811133475644</v>
      </c>
      <c r="X6" s="128">
        <v>1.061448236092621</v>
      </c>
      <c r="Y6" s="128">
        <v>0.87512084006106239</v>
      </c>
      <c r="Z6" s="128"/>
      <c r="AA6" s="128">
        <v>32.536951527546925</v>
      </c>
      <c r="AB6" s="128">
        <v>70.864034254020694</v>
      </c>
      <c r="AC6" s="128">
        <v>1.3432843609068712</v>
      </c>
      <c r="AD6" s="128">
        <v>0.73955265882154975</v>
      </c>
      <c r="AE6" s="128">
        <v>0.60973104674398182</v>
      </c>
      <c r="AF6" s="128">
        <v>105.35400118921847</v>
      </c>
      <c r="AG6" s="128">
        <v>104.75026948713315</v>
      </c>
      <c r="AH6" s="128">
        <v>142.58948388294706</v>
      </c>
      <c r="AI6" s="128">
        <v>70.647321384190889</v>
      </c>
      <c r="AJ6" s="128">
        <v>7.4330096924694598</v>
      </c>
    </row>
    <row r="7" spans="1:36" x14ac:dyDescent="0.2">
      <c r="A7" s="122"/>
      <c r="B7" s="123">
        <f>+B6+1</f>
        <v>2</v>
      </c>
      <c r="C7" s="124">
        <v>41487</v>
      </c>
      <c r="D7" s="125">
        <f t="shared" ref="D7:D31" si="0">+C8-C7</f>
        <v>7</v>
      </c>
      <c r="E7" s="122"/>
      <c r="F7" s="122">
        <v>200</v>
      </c>
      <c r="G7" s="122"/>
      <c r="H7" s="126">
        <v>88.005714285714276</v>
      </c>
      <c r="I7" s="127">
        <v>9.6915664697537682</v>
      </c>
      <c r="J7" s="127">
        <v>4.792743706824254E-2</v>
      </c>
      <c r="K7" s="127">
        <v>1.5467766460299526</v>
      </c>
      <c r="L7" s="127">
        <v>4.910563766838108E-2</v>
      </c>
      <c r="M7" s="127">
        <v>29.975175655920925</v>
      </c>
      <c r="N7" s="127">
        <v>0.24211338380094893</v>
      </c>
      <c r="O7" s="127">
        <v>3.1236862636564609E-3</v>
      </c>
      <c r="P7" s="127">
        <v>5.835502581924073E-4</v>
      </c>
      <c r="Q7" s="127">
        <v>4.2012097617461323E-2</v>
      </c>
      <c r="R7" s="127">
        <v>1.8425819606322114E-2</v>
      </c>
      <c r="S7" s="127">
        <v>0.13484433399234313</v>
      </c>
      <c r="T7" s="127">
        <v>8.3109799674220455E-2</v>
      </c>
      <c r="U7" s="122"/>
      <c r="V7" s="128">
        <v>8.5291322971815866</v>
      </c>
      <c r="W7" s="128">
        <v>62.956966849486491</v>
      </c>
      <c r="X7" s="128">
        <v>0.478664323007578</v>
      </c>
      <c r="Y7" s="128">
        <v>0.54019708980766923</v>
      </c>
      <c r="Z7" s="128"/>
      <c r="AA7" s="128">
        <v>27.690189913582195</v>
      </c>
      <c r="AB7" s="128">
        <v>71.537362500228156</v>
      </c>
      <c r="AC7" s="128">
        <v>0.39939530890202118</v>
      </c>
      <c r="AD7" s="128">
        <v>0.54390141241689594</v>
      </c>
      <c r="AE7" s="128">
        <v>0.61382047085476354</v>
      </c>
      <c r="AF7" s="128">
        <v>100.24076819356712</v>
      </c>
      <c r="AG7" s="128">
        <v>100.38527429708201</v>
      </c>
      <c r="AH7" s="128">
        <v>195.72372134398123</v>
      </c>
      <c r="AI7" s="128">
        <v>202.2133262822758</v>
      </c>
      <c r="AJ7" s="128">
        <v>7.3099290560578529</v>
      </c>
    </row>
    <row r="8" spans="1:36" x14ac:dyDescent="0.2">
      <c r="A8" s="122"/>
      <c r="B8" s="123">
        <f t="shared" ref="B8:B31" si="1">+B7+1</f>
        <v>3</v>
      </c>
      <c r="C8" s="124">
        <v>41494</v>
      </c>
      <c r="D8" s="125">
        <f t="shared" si="0"/>
        <v>7</v>
      </c>
      <c r="E8" s="122"/>
      <c r="F8" s="122">
        <v>200</v>
      </c>
      <c r="G8" s="122"/>
      <c r="H8" s="126">
        <v>179.88000000000002</v>
      </c>
      <c r="I8" s="127">
        <v>10.553843816304713</v>
      </c>
      <c r="J8" s="127">
        <v>8.1240991220070669E-3</v>
      </c>
      <c r="K8" s="127">
        <v>1.6076497115474517</v>
      </c>
      <c r="L8" s="127">
        <v>2.01210698882941E-2</v>
      </c>
      <c r="M8" s="127">
        <v>28.925445290097439</v>
      </c>
      <c r="N8" s="127">
        <v>1.1071452692142247</v>
      </c>
      <c r="O8" s="127">
        <v>1.82055357891682E-3</v>
      </c>
      <c r="P8" s="127">
        <v>5.7493893745369962E-4</v>
      </c>
      <c r="Q8" s="127">
        <v>3.5849816659730131E-2</v>
      </c>
      <c r="R8" s="127">
        <v>4.0542882259116137E-3</v>
      </c>
      <c r="S8" s="127">
        <v>0.33794859341313915</v>
      </c>
      <c r="T8" s="127">
        <v>0.14100861043126167</v>
      </c>
      <c r="U8" s="122"/>
      <c r="V8" s="128">
        <v>18.984254256768921</v>
      </c>
      <c r="W8" s="128">
        <v>124.57753982031784</v>
      </c>
      <c r="X8" s="128">
        <v>4.9335900500125396</v>
      </c>
      <c r="Y8" s="128">
        <v>0.45242225643829287</v>
      </c>
      <c r="Z8" s="128"/>
      <c r="AA8" s="128">
        <v>30.153839475156325</v>
      </c>
      <c r="AB8" s="128">
        <v>69.255914954590736</v>
      </c>
      <c r="AC8" s="128">
        <v>6.7700826016725557E-2</v>
      </c>
      <c r="AD8" s="128">
        <v>2.7427118356751938</v>
      </c>
      <c r="AE8" s="128">
        <v>0.25151337360367626</v>
      </c>
      <c r="AF8" s="128">
        <v>99.728968629367472</v>
      </c>
      <c r="AG8" s="128">
        <v>102.40397963902593</v>
      </c>
      <c r="AH8" s="128">
        <v>37.575729215637544</v>
      </c>
      <c r="AI8" s="128">
        <v>1299.0786618685884</v>
      </c>
      <c r="AJ8" s="128">
        <v>7.6588934126931569</v>
      </c>
    </row>
    <row r="9" spans="1:36" x14ac:dyDescent="0.2">
      <c r="A9" s="122"/>
      <c r="B9" s="123">
        <f t="shared" si="1"/>
        <v>4</v>
      </c>
      <c r="C9" s="124">
        <v>41501</v>
      </c>
      <c r="D9" s="125">
        <f t="shared" si="0"/>
        <v>7</v>
      </c>
      <c r="E9" s="122"/>
      <c r="F9" s="122">
        <v>200</v>
      </c>
      <c r="G9" s="122"/>
      <c r="H9" s="126">
        <v>63.507142857142853</v>
      </c>
      <c r="I9" s="127">
        <v>11.995062986067323</v>
      </c>
      <c r="J9" s="127">
        <v>1.6091076710422048</v>
      </c>
      <c r="K9" s="127">
        <v>1.7509429880036476</v>
      </c>
      <c r="L9" s="127">
        <v>2.5157739756354224E-2</v>
      </c>
      <c r="M9" s="127">
        <v>23.5436012438654</v>
      </c>
      <c r="N9" s="127">
        <v>5.7138644062287982</v>
      </c>
      <c r="O9" s="127">
        <v>1.6887688435127085E-3</v>
      </c>
      <c r="P9" s="127">
        <v>1.0691984422969204E-3</v>
      </c>
      <c r="Q9" s="127">
        <v>2.5649607837327559E-2</v>
      </c>
      <c r="R9" s="127">
        <v>1.1911200131962549E-2</v>
      </c>
      <c r="S9" s="127">
        <v>0.45920106521490078</v>
      </c>
      <c r="T9" s="127">
        <v>0.14069555710309187</v>
      </c>
      <c r="U9" s="122"/>
      <c r="V9" s="128">
        <v>7.6177217863660402</v>
      </c>
      <c r="W9" s="128">
        <v>35.753345439725663</v>
      </c>
      <c r="X9" s="128">
        <v>9.0518088756595301</v>
      </c>
      <c r="Y9" s="128">
        <v>0.19971202158370127</v>
      </c>
      <c r="Z9" s="128"/>
      <c r="AA9" s="128">
        <v>34.271608531620927</v>
      </c>
      <c r="AB9" s="128">
        <v>56.2981482573568</v>
      </c>
      <c r="AC9" s="128">
        <v>13.409230592018373</v>
      </c>
      <c r="AD9" s="128">
        <v>14.253213840876551</v>
      </c>
      <c r="AE9" s="128">
        <v>0.31447174695442781</v>
      </c>
      <c r="AF9" s="128">
        <v>104.29345912795053</v>
      </c>
      <c r="AG9" s="128">
        <v>105.13744237680871</v>
      </c>
      <c r="AH9" s="128">
        <v>5.8777625362702208</v>
      </c>
      <c r="AI9" s="128">
        <v>7.4544812643259766</v>
      </c>
      <c r="AJ9" s="128">
        <v>7.9924019492876397</v>
      </c>
    </row>
    <row r="10" spans="1:36" x14ac:dyDescent="0.2">
      <c r="A10" s="122"/>
      <c r="B10" s="123">
        <f t="shared" si="1"/>
        <v>5</v>
      </c>
      <c r="C10" s="124">
        <v>41508</v>
      </c>
      <c r="D10" s="125">
        <f t="shared" si="0"/>
        <v>14</v>
      </c>
      <c r="E10" s="122"/>
      <c r="F10" s="122">
        <v>200</v>
      </c>
      <c r="G10" s="122"/>
      <c r="H10" s="126">
        <v>123.77142857142857</v>
      </c>
      <c r="I10" s="127">
        <v>8.883257660274527</v>
      </c>
      <c r="J10" s="127">
        <v>2.0655855635411875</v>
      </c>
      <c r="K10" s="127">
        <v>1.3088700682776995</v>
      </c>
      <c r="L10" s="127">
        <v>1.321457239767901E-2</v>
      </c>
      <c r="M10" s="127">
        <v>24.900217433541467</v>
      </c>
      <c r="N10" s="127">
        <v>7.1895969780046807</v>
      </c>
      <c r="O10" s="127">
        <v>1.2169114490669644E-3</v>
      </c>
      <c r="P10" s="127">
        <v>7.8719473273842881E-4</v>
      </c>
      <c r="Q10" s="127">
        <v>2.9021401417151173E-2</v>
      </c>
      <c r="R10" s="127">
        <v>6.3266696736482917E-3</v>
      </c>
      <c r="S10" s="127">
        <v>0.329253970462</v>
      </c>
      <c r="T10" s="127">
        <v>0.11681420937978138</v>
      </c>
      <c r="U10" s="122"/>
      <c r="V10" s="128">
        <v>10.994934909802643</v>
      </c>
      <c r="W10" s="128">
        <v>73.832202663509605</v>
      </c>
      <c r="X10" s="128">
        <v>22.22622238921636</v>
      </c>
      <c r="Y10" s="128">
        <v>0.20444831295266241</v>
      </c>
      <c r="Z10" s="128"/>
      <c r="AA10" s="128">
        <v>25.380736172212934</v>
      </c>
      <c r="AB10" s="128">
        <v>59.652056630259374</v>
      </c>
      <c r="AC10" s="128">
        <v>17.213213029509898</v>
      </c>
      <c r="AD10" s="128">
        <v>17.957474229514602</v>
      </c>
      <c r="AE10" s="128">
        <v>0.16518215497098762</v>
      </c>
      <c r="AF10" s="128">
        <v>102.41118798695319</v>
      </c>
      <c r="AG10" s="128">
        <v>103.1554491869579</v>
      </c>
      <c r="AH10" s="128">
        <v>4.9432308953660611</v>
      </c>
      <c r="AI10" s="128">
        <v>4.300600186731212</v>
      </c>
      <c r="AJ10" s="128">
        <v>7.9181278988914539</v>
      </c>
    </row>
    <row r="11" spans="1:36" x14ac:dyDescent="0.2">
      <c r="A11" s="122"/>
      <c r="B11" s="123">
        <f t="shared" si="1"/>
        <v>6</v>
      </c>
      <c r="C11" s="124">
        <v>41522</v>
      </c>
      <c r="D11" s="125">
        <f t="shared" si="0"/>
        <v>14</v>
      </c>
      <c r="E11" s="122"/>
      <c r="F11" s="122">
        <v>200</v>
      </c>
      <c r="G11" s="122"/>
      <c r="H11" s="126">
        <v>140.05142857142854</v>
      </c>
      <c r="I11" s="127">
        <v>9.0305362151312565</v>
      </c>
      <c r="J11" s="127">
        <v>4.0884136064528924</v>
      </c>
      <c r="K11" s="127">
        <v>1.2331090303712322</v>
      </c>
      <c r="L11" s="127">
        <v>6.5732350382465762E-2</v>
      </c>
      <c r="M11" s="127">
        <v>18.429258897565784</v>
      </c>
      <c r="N11" s="127">
        <v>13.866235886397698</v>
      </c>
      <c r="O11" s="127">
        <v>3.591589614271801E-3</v>
      </c>
      <c r="P11" s="127">
        <v>1.9103632784654898E-3</v>
      </c>
      <c r="Q11" s="127">
        <v>4.5609093677285141E-2</v>
      </c>
      <c r="R11" s="127">
        <v>1.0061238898176249E-2</v>
      </c>
      <c r="S11" s="127">
        <v>0.3839090545874998</v>
      </c>
      <c r="T11" s="127">
        <v>8.8615931786984528E-2</v>
      </c>
      <c r="U11" s="122"/>
      <c r="V11" s="128">
        <v>12.647394976951539</v>
      </c>
      <c r="W11" s="128">
        <v>61.189435808934604</v>
      </c>
      <c r="X11" s="128">
        <v>48.434579750279887</v>
      </c>
      <c r="Y11" s="128">
        <v>1.1507386968027522</v>
      </c>
      <c r="Z11" s="128"/>
      <c r="AA11" s="128">
        <v>25.801532043232164</v>
      </c>
      <c r="AB11" s="128">
        <v>43.690690222218606</v>
      </c>
      <c r="AC11" s="128">
        <v>34.070113387107433</v>
      </c>
      <c r="AD11" s="128">
        <v>34.58342427801616</v>
      </c>
      <c r="AE11" s="128">
        <v>0.82165437978082201</v>
      </c>
      <c r="AF11" s="128">
        <v>104.38399003233903</v>
      </c>
      <c r="AG11" s="128">
        <v>104.89730092324777</v>
      </c>
      <c r="AH11" s="128">
        <v>1.8799731208255943</v>
      </c>
      <c r="AI11" s="128">
        <v>2.2088117994906464</v>
      </c>
      <c r="AJ11" s="128">
        <v>8.5439529877970397</v>
      </c>
    </row>
    <row r="12" spans="1:36" s="120" customFormat="1" x14ac:dyDescent="0.2">
      <c r="A12" s="129"/>
      <c r="B12" s="130">
        <f t="shared" si="1"/>
        <v>7</v>
      </c>
      <c r="C12" s="124">
        <v>41536</v>
      </c>
      <c r="D12" s="131">
        <f t="shared" si="0"/>
        <v>14</v>
      </c>
      <c r="E12" s="129"/>
      <c r="F12" s="129">
        <v>200</v>
      </c>
      <c r="G12" s="129"/>
      <c r="H12" s="132">
        <v>999</v>
      </c>
      <c r="I12" s="132">
        <v>999</v>
      </c>
      <c r="J12" s="132">
        <v>999</v>
      </c>
      <c r="K12" s="132">
        <v>999</v>
      </c>
      <c r="L12" s="132">
        <v>999</v>
      </c>
      <c r="M12" s="132">
        <v>999</v>
      </c>
      <c r="N12" s="132">
        <v>999</v>
      </c>
      <c r="O12" s="132">
        <v>999</v>
      </c>
      <c r="P12" s="132">
        <v>999</v>
      </c>
      <c r="Q12" s="132">
        <v>999</v>
      </c>
      <c r="R12" s="132">
        <v>999</v>
      </c>
      <c r="S12" s="132">
        <v>999</v>
      </c>
      <c r="T12" s="132">
        <v>999</v>
      </c>
      <c r="U12" s="129"/>
      <c r="V12" s="132">
        <v>999</v>
      </c>
      <c r="W12" s="132">
        <v>999</v>
      </c>
      <c r="X12" s="132">
        <v>999</v>
      </c>
      <c r="Y12" s="132">
        <v>999</v>
      </c>
      <c r="Z12" s="129"/>
      <c r="AA12" s="132">
        <v>999</v>
      </c>
      <c r="AB12" s="132">
        <v>999</v>
      </c>
      <c r="AC12" s="132">
        <v>999</v>
      </c>
      <c r="AD12" s="132">
        <v>999</v>
      </c>
      <c r="AE12" s="132">
        <v>999</v>
      </c>
      <c r="AF12" s="132">
        <v>999</v>
      </c>
      <c r="AG12" s="132">
        <v>999</v>
      </c>
      <c r="AH12" s="132">
        <v>999</v>
      </c>
      <c r="AI12" s="132">
        <v>999</v>
      </c>
      <c r="AJ12" s="132">
        <v>999</v>
      </c>
    </row>
    <row r="13" spans="1:36" x14ac:dyDescent="0.2">
      <c r="A13" s="122"/>
      <c r="B13" s="123">
        <f t="shared" si="1"/>
        <v>8</v>
      </c>
      <c r="C13" s="124">
        <v>41550</v>
      </c>
      <c r="D13" s="125">
        <f t="shared" si="0"/>
        <v>14</v>
      </c>
      <c r="E13" s="122"/>
      <c r="F13" s="122">
        <v>200</v>
      </c>
      <c r="G13" s="122"/>
      <c r="H13" s="126">
        <v>162.15714285714287</v>
      </c>
      <c r="I13" s="133">
        <v>10.424542675631487</v>
      </c>
      <c r="J13" s="133">
        <v>5.562983880154464</v>
      </c>
      <c r="K13" s="133">
        <v>0.97241268016188931</v>
      </c>
      <c r="L13" s="127">
        <v>5.2999997612162956E-4</v>
      </c>
      <c r="M13" s="127">
        <v>3.3099985477001073</v>
      </c>
      <c r="N13" s="127">
        <v>31.424077785028018</v>
      </c>
      <c r="O13" s="127">
        <v>2.443476692308654E-4</v>
      </c>
      <c r="P13" s="127">
        <v>4.2399102544188967E-4</v>
      </c>
      <c r="Q13" s="127">
        <v>1.3454801896466912E-2</v>
      </c>
      <c r="R13" s="127">
        <v>1.4296422373132878E-3</v>
      </c>
      <c r="S13" s="127">
        <v>0.19544478242682947</v>
      </c>
      <c r="T13" s="127">
        <v>1.6432878642639325E-2</v>
      </c>
      <c r="U13" s="122"/>
      <c r="V13" s="128">
        <v>16.904140558727576</v>
      </c>
      <c r="W13" s="128">
        <v>12.874703551978591</v>
      </c>
      <c r="X13" s="128">
        <v>127.38989247249593</v>
      </c>
      <c r="Y13" s="128">
        <v>1.0742910230279675E-2</v>
      </c>
      <c r="Z13" s="128"/>
      <c r="AA13" s="128">
        <v>29.784407644661396</v>
      </c>
      <c r="AB13" s="128">
        <v>7.9396462746762513</v>
      </c>
      <c r="AC13" s="128">
        <v>46.358199001287204</v>
      </c>
      <c r="AD13" s="128">
        <v>78.559531962599891</v>
      </c>
      <c r="AE13" s="128">
        <v>6.624999701520369E-3</v>
      </c>
      <c r="AF13" s="128">
        <v>84.088877920326368</v>
      </c>
      <c r="AG13" s="128">
        <v>116.29021088163906</v>
      </c>
      <c r="AH13" s="128">
        <v>0.15039486002960289</v>
      </c>
      <c r="AI13" s="128">
        <v>1.8739120767220407</v>
      </c>
      <c r="AJ13" s="128">
        <v>12.507001094307668</v>
      </c>
    </row>
    <row r="14" spans="1:36" x14ac:dyDescent="0.2">
      <c r="A14" s="122"/>
      <c r="B14" s="123">
        <f t="shared" si="1"/>
        <v>9</v>
      </c>
      <c r="C14" s="124">
        <v>41564</v>
      </c>
      <c r="D14" s="125">
        <f t="shared" si="0"/>
        <v>14</v>
      </c>
      <c r="E14" s="122"/>
      <c r="F14" s="122">
        <v>200</v>
      </c>
      <c r="G14" s="122"/>
      <c r="H14" s="126">
        <v>43.528571428571425</v>
      </c>
      <c r="I14" s="127">
        <v>12.481090405426501</v>
      </c>
      <c r="J14" s="127">
        <v>6.0719591772368506</v>
      </c>
      <c r="K14" s="127">
        <v>1.7078105085464974</v>
      </c>
      <c r="L14" s="127">
        <v>1.3482482721197474E-2</v>
      </c>
      <c r="M14" s="127">
        <v>2.6300971146287355</v>
      </c>
      <c r="N14" s="127">
        <v>29.840389767889562</v>
      </c>
      <c r="O14" s="127">
        <v>9.6165670200691752E-4</v>
      </c>
      <c r="P14" s="127">
        <v>5.7898598858274254E-4</v>
      </c>
      <c r="Q14" s="127">
        <v>2.0039797706033476E-2</v>
      </c>
      <c r="R14" s="127">
        <v>3.2447625456815702E-3</v>
      </c>
      <c r="S14" s="127">
        <v>0.36822870301514493</v>
      </c>
      <c r="T14" s="127">
        <v>1.7816322616088162E-2</v>
      </c>
      <c r="U14" s="122"/>
      <c r="V14" s="128">
        <v>5.4328403521906496</v>
      </c>
      <c r="W14" s="128">
        <v>2.6994543295822853</v>
      </c>
      <c r="X14" s="128">
        <v>32.465402521547766</v>
      </c>
      <c r="Y14" s="128">
        <v>7.3359151520515545E-2</v>
      </c>
      <c r="Z14" s="128"/>
      <c r="AA14" s="128">
        <v>35.660258301218576</v>
      </c>
      <c r="AB14" s="128">
        <v>6.2015688569333767</v>
      </c>
      <c r="AC14" s="128">
        <v>50.599659810307088</v>
      </c>
      <c r="AD14" s="128">
        <v>74.58412131632241</v>
      </c>
      <c r="AE14" s="128">
        <v>0.16853103401496841</v>
      </c>
      <c r="AF14" s="128">
        <v>92.630018002474017</v>
      </c>
      <c r="AG14" s="128">
        <v>116.61447950848934</v>
      </c>
      <c r="AH14" s="128">
        <v>0.12373310728677397</v>
      </c>
      <c r="AI14" s="128">
        <v>2.0555293672290853</v>
      </c>
      <c r="AJ14" s="128">
        <v>8.52628091160841</v>
      </c>
    </row>
    <row r="15" spans="1:36" x14ac:dyDescent="0.2">
      <c r="A15" s="122"/>
      <c r="B15" s="123">
        <f t="shared" si="1"/>
        <v>10</v>
      </c>
      <c r="C15" s="124">
        <v>41578</v>
      </c>
      <c r="D15" s="125">
        <f t="shared" si="0"/>
        <v>14</v>
      </c>
      <c r="E15" s="122"/>
      <c r="F15" s="122">
        <v>200</v>
      </c>
      <c r="G15" s="122"/>
      <c r="H15" s="126">
        <v>103.00285714285714</v>
      </c>
      <c r="I15" s="127">
        <v>8.7536585851764031</v>
      </c>
      <c r="J15" s="127">
        <v>6.1684690922240986</v>
      </c>
      <c r="K15" s="127">
        <v>1.3064165988611429</v>
      </c>
      <c r="L15" s="127">
        <v>2.6596310953011432E-2</v>
      </c>
      <c r="M15" s="127">
        <v>9.3362224505008591</v>
      </c>
      <c r="N15" s="127">
        <v>24.580357630027066</v>
      </c>
      <c r="O15" s="127">
        <v>1.5973718573689885E-3</v>
      </c>
      <c r="P15" s="127">
        <v>9.3952933503430903E-4</v>
      </c>
      <c r="Q15" s="127">
        <v>2.4972859890922374E-2</v>
      </c>
      <c r="R15" s="132">
        <v>999</v>
      </c>
      <c r="S15" s="127">
        <v>0.32099982714778019</v>
      </c>
      <c r="T15" s="127">
        <v>5.5376962138276066E-2</v>
      </c>
      <c r="U15" s="122"/>
      <c r="V15" s="128">
        <v>9.0165184472626994</v>
      </c>
      <c r="W15" s="128">
        <v>22.85492426262276</v>
      </c>
      <c r="X15" s="128">
        <v>63.261932936930158</v>
      </c>
      <c r="Y15" s="128">
        <v>0.34243700220250545</v>
      </c>
      <c r="Z15" s="128"/>
      <c r="AA15" s="128">
        <v>25.010453100504009</v>
      </c>
      <c r="AB15" s="128">
        <v>22.188631360899741</v>
      </c>
      <c r="AC15" s="128">
        <v>51.403909101867491</v>
      </c>
      <c r="AD15" s="128">
        <v>61.417648686376403</v>
      </c>
      <c r="AE15" s="128">
        <v>0.33245388691264288</v>
      </c>
      <c r="AF15" s="128">
        <v>98.935447450183887</v>
      </c>
      <c r="AG15" s="128">
        <v>108.9491870346928</v>
      </c>
      <c r="AH15" s="128">
        <v>0.53761088830692683</v>
      </c>
      <c r="AI15" s="128">
        <v>1.4190974217916021</v>
      </c>
      <c r="AJ15" s="128">
        <v>7.8172626493023341</v>
      </c>
    </row>
    <row r="16" spans="1:36" x14ac:dyDescent="0.2">
      <c r="A16" s="122"/>
      <c r="B16" s="123">
        <f t="shared" si="1"/>
        <v>11</v>
      </c>
      <c r="C16" s="124">
        <v>41592</v>
      </c>
      <c r="D16" s="125">
        <f t="shared" si="0"/>
        <v>14</v>
      </c>
      <c r="E16" s="122"/>
      <c r="F16" s="122">
        <v>200</v>
      </c>
      <c r="G16" s="122"/>
      <c r="H16" s="126">
        <v>50.625714285714288</v>
      </c>
      <c r="I16" s="127">
        <v>9.4955715381885533</v>
      </c>
      <c r="J16" s="127">
        <v>5.8456520674997794</v>
      </c>
      <c r="K16" s="127">
        <v>1.0528125901968339</v>
      </c>
      <c r="L16" s="127">
        <v>2.5519522841721664E-2</v>
      </c>
      <c r="M16" s="127">
        <v>4.0896529498416161</v>
      </c>
      <c r="N16" s="127">
        <v>31.433059214816623</v>
      </c>
      <c r="O16" s="127">
        <v>1.15153821463619E-3</v>
      </c>
      <c r="P16" s="127">
        <v>9.6223971139084699E-4</v>
      </c>
      <c r="Q16" s="127">
        <v>1.6466665168660331E-2</v>
      </c>
      <c r="R16" s="127">
        <v>3.8079883370716757E-3</v>
      </c>
      <c r="S16" s="127">
        <v>0.19465096389085657</v>
      </c>
      <c r="T16" s="127">
        <v>3.7264807510418912E-2</v>
      </c>
      <c r="U16" s="122"/>
      <c r="V16" s="128">
        <v>4.8072009167189425</v>
      </c>
      <c r="W16" s="128">
        <v>4.862955672956474</v>
      </c>
      <c r="X16" s="128">
        <v>39.766877572479963</v>
      </c>
      <c r="Y16" s="128">
        <v>0.16149300901159505</v>
      </c>
      <c r="Z16" s="128"/>
      <c r="AA16" s="128">
        <v>27.130204394824439</v>
      </c>
      <c r="AB16" s="128">
        <v>9.605702836135027</v>
      </c>
      <c r="AC16" s="128">
        <v>48.71376722916483</v>
      </c>
      <c r="AD16" s="128">
        <v>78.550748633489405</v>
      </c>
      <c r="AE16" s="128">
        <v>0.31899403552152078</v>
      </c>
      <c r="AF16" s="128">
        <v>85.768668495645827</v>
      </c>
      <c r="AG16" s="128">
        <v>115.6056498999704</v>
      </c>
      <c r="AH16" s="128">
        <v>0.18197408551388722</v>
      </c>
      <c r="AI16" s="128">
        <v>1.6243819215620656</v>
      </c>
      <c r="AJ16" s="128">
        <v>10.522449007265518</v>
      </c>
    </row>
    <row r="17" spans="1:36" x14ac:dyDescent="0.2">
      <c r="A17" s="122"/>
      <c r="B17" s="123">
        <f t="shared" si="1"/>
        <v>12</v>
      </c>
      <c r="C17" s="124">
        <v>41606</v>
      </c>
      <c r="D17" s="125">
        <f t="shared" si="0"/>
        <v>14</v>
      </c>
      <c r="E17" s="122"/>
      <c r="F17" s="122">
        <v>200</v>
      </c>
      <c r="G17" s="122"/>
      <c r="H17" s="126">
        <v>37.265714285714289</v>
      </c>
      <c r="I17" s="127">
        <v>9.8495675711949904</v>
      </c>
      <c r="J17" s="127">
        <v>6.6913592137706015</v>
      </c>
      <c r="K17" s="127">
        <v>1.470794635476842</v>
      </c>
      <c r="L17" s="127">
        <v>7.2965861334302315E-2</v>
      </c>
      <c r="M17" s="127">
        <v>5.8762986128848906</v>
      </c>
      <c r="N17" s="127">
        <v>27.059363813827272</v>
      </c>
      <c r="O17" s="127">
        <v>3.6736119830920386E-3</v>
      </c>
      <c r="P17" s="127">
        <v>1.4329601795799157E-3</v>
      </c>
      <c r="Q17" s="127">
        <v>5.3770047851025148E-2</v>
      </c>
      <c r="R17" s="127">
        <v>1.1689839729191763E-2</v>
      </c>
      <c r="S17" s="127">
        <v>0.27962353859258154</v>
      </c>
      <c r="T17" s="127">
        <v>6.9067755328344083E-2</v>
      </c>
      <c r="U17" s="122"/>
      <c r="V17" s="128">
        <v>3.6705117094598934</v>
      </c>
      <c r="W17" s="128">
        <v>5.0324413888022903</v>
      </c>
      <c r="X17" s="128">
        <v>25.175673954218396</v>
      </c>
      <c r="Y17" s="128">
        <v>0.33989061763689471</v>
      </c>
      <c r="Z17" s="128"/>
      <c r="AA17" s="128">
        <v>28.141621631985689</v>
      </c>
      <c r="AB17" s="128">
        <v>13.504212881091785</v>
      </c>
      <c r="AC17" s="128">
        <v>55.76132678142168</v>
      </c>
      <c r="AD17" s="128">
        <v>67.557202207900303</v>
      </c>
      <c r="AE17" s="128">
        <v>0.91207326667877897</v>
      </c>
      <c r="AF17" s="128">
        <v>98.319234561177936</v>
      </c>
      <c r="AG17" s="128">
        <v>110.11510998765655</v>
      </c>
      <c r="AH17" s="128">
        <v>0.29745984478065068</v>
      </c>
      <c r="AI17" s="128">
        <v>1.4719830839338139</v>
      </c>
      <c r="AJ17" s="128">
        <v>7.812893716918297</v>
      </c>
    </row>
    <row r="18" spans="1:36" x14ac:dyDescent="0.2">
      <c r="A18" s="122"/>
      <c r="B18" s="123">
        <f t="shared" si="1"/>
        <v>13</v>
      </c>
      <c r="C18" s="124">
        <v>41620</v>
      </c>
      <c r="D18" s="125">
        <f t="shared" si="0"/>
        <v>14</v>
      </c>
      <c r="E18" s="122"/>
      <c r="F18" s="122">
        <v>200</v>
      </c>
      <c r="G18" s="122"/>
      <c r="H18" s="126">
        <v>23.622857142857146</v>
      </c>
      <c r="I18" s="127">
        <v>9.5720901590108465</v>
      </c>
      <c r="J18" s="127">
        <v>7.547869186655797</v>
      </c>
      <c r="K18" s="127">
        <v>1.3705472227321214</v>
      </c>
      <c r="L18" s="127">
        <v>2.2731787419898047E-2</v>
      </c>
      <c r="M18" s="127">
        <v>1.1447398391774217</v>
      </c>
      <c r="N18" s="127">
        <v>30.357051072257622</v>
      </c>
      <c r="O18" s="127">
        <v>1.2055193547653904E-3</v>
      </c>
      <c r="P18" s="127">
        <v>1.2243305723530049E-3</v>
      </c>
      <c r="Q18" s="127">
        <v>3.0482865692598202E-2</v>
      </c>
      <c r="R18" s="127">
        <v>1.0819026792582473E-2</v>
      </c>
      <c r="S18" s="127">
        <v>0.31136101091941598</v>
      </c>
      <c r="T18" s="127">
        <v>3.1142672096503447E-2</v>
      </c>
      <c r="U18" s="122"/>
      <c r="V18" s="128">
        <v>2.2612011838486197</v>
      </c>
      <c r="W18" s="128">
        <v>0.60493249641825819</v>
      </c>
      <c r="X18" s="128">
        <v>17.921294646873729</v>
      </c>
      <c r="Y18" s="128">
        <v>6.71237208527561E-2</v>
      </c>
      <c r="Z18" s="128"/>
      <c r="AA18" s="128">
        <v>27.348829025745278</v>
      </c>
      <c r="AB18" s="128">
        <v>2.5607931028832889</v>
      </c>
      <c r="AC18" s="128">
        <v>62.898909888798308</v>
      </c>
      <c r="AD18" s="128">
        <v>75.864212946369179</v>
      </c>
      <c r="AE18" s="128">
        <v>0.28414734274872555</v>
      </c>
      <c r="AF18" s="128">
        <v>93.092679360175595</v>
      </c>
      <c r="AG18" s="128">
        <v>106.05798241774647</v>
      </c>
      <c r="AH18" s="128">
        <v>5.0230587969609053E-2</v>
      </c>
      <c r="AI18" s="128">
        <v>1.2681844269285638</v>
      </c>
      <c r="AJ18" s="128">
        <v>8.1481603359745787</v>
      </c>
    </row>
    <row r="19" spans="1:36" x14ac:dyDescent="0.2">
      <c r="A19" s="122"/>
      <c r="B19" s="123">
        <f t="shared" si="1"/>
        <v>14</v>
      </c>
      <c r="C19" s="124">
        <v>41634</v>
      </c>
      <c r="D19" s="125">
        <f t="shared" si="0"/>
        <v>14</v>
      </c>
      <c r="E19" s="122"/>
      <c r="F19" s="122">
        <v>200</v>
      </c>
      <c r="G19" s="122"/>
      <c r="H19" s="126">
        <v>27.919999999999998</v>
      </c>
      <c r="I19" s="127">
        <v>7.5267609578013799</v>
      </c>
      <c r="J19" s="127">
        <v>9.0684769013636028</v>
      </c>
      <c r="K19" s="127">
        <v>1.3584043701956425</v>
      </c>
      <c r="L19" s="127">
        <v>4.7342179117391192E-2</v>
      </c>
      <c r="M19" s="127">
        <v>2.7698994853198253</v>
      </c>
      <c r="N19" s="127">
        <v>28.746491780478436</v>
      </c>
      <c r="O19" s="127">
        <v>2.5139861008566322E-3</v>
      </c>
      <c r="P19" s="127">
        <v>1.45620492526845E-3</v>
      </c>
      <c r="Q19" s="127">
        <v>7.3215326575392495E-2</v>
      </c>
      <c r="R19" s="127">
        <v>1.5359392723220291E-3</v>
      </c>
      <c r="S19" s="127">
        <v>0.17235150485819603</v>
      </c>
      <c r="T19" s="127">
        <v>4.0737006227111412E-2</v>
      </c>
      <c r="U19" s="122"/>
      <c r="V19" s="128">
        <v>2.1014716594181451</v>
      </c>
      <c r="W19" s="128">
        <v>1.7475614250733118</v>
      </c>
      <c r="X19" s="128">
        <v>20.048528842261977</v>
      </c>
      <c r="Y19" s="128">
        <v>0.16522420511969524</v>
      </c>
      <c r="Z19" s="128"/>
      <c r="AA19" s="128">
        <v>21.505031308003943</v>
      </c>
      <c r="AB19" s="128">
        <v>6.2591741585720344</v>
      </c>
      <c r="AC19" s="128">
        <v>75.570640844696683</v>
      </c>
      <c r="AD19" s="128">
        <v>71.807051727299353</v>
      </c>
      <c r="AE19" s="128">
        <v>0.59177723896738987</v>
      </c>
      <c r="AF19" s="128">
        <v>103.92662355024005</v>
      </c>
      <c r="AG19" s="128">
        <v>100.16303443284272</v>
      </c>
      <c r="AH19" s="128">
        <v>0.12971215271659392</v>
      </c>
      <c r="AI19" s="128">
        <v>0.82999174389136954</v>
      </c>
      <c r="AJ19" s="128">
        <v>6.4643645957721994</v>
      </c>
    </row>
    <row r="20" spans="1:36" x14ac:dyDescent="0.2">
      <c r="A20" s="122"/>
      <c r="B20" s="123">
        <f t="shared" si="1"/>
        <v>15</v>
      </c>
      <c r="C20" s="124">
        <v>41648</v>
      </c>
      <c r="D20" s="125">
        <f t="shared" si="0"/>
        <v>14</v>
      </c>
      <c r="E20" s="122"/>
      <c r="F20" s="122">
        <v>200</v>
      </c>
      <c r="G20" s="122"/>
      <c r="H20" s="126">
        <v>19.071428571428573</v>
      </c>
      <c r="I20" s="127">
        <v>12.482741302942525</v>
      </c>
      <c r="J20" s="127">
        <v>6.8004112080739283</v>
      </c>
      <c r="K20" s="127">
        <v>2.2931381760856122</v>
      </c>
      <c r="L20" s="127">
        <v>7.59479059597577E-2</v>
      </c>
      <c r="M20" s="127">
        <v>8.0288503383054408</v>
      </c>
      <c r="N20" s="127">
        <v>21.031191309722374</v>
      </c>
      <c r="O20" s="127">
        <v>3.6705343006960623E-3</v>
      </c>
      <c r="P20" s="127">
        <v>2.26540293117077E-3</v>
      </c>
      <c r="Q20" s="127">
        <v>7.9365180705248742E-2</v>
      </c>
      <c r="R20" s="127">
        <v>2.6798622731491899E-2</v>
      </c>
      <c r="S20" s="127">
        <v>0.43925621836077555</v>
      </c>
      <c r="T20" s="127">
        <v>6.3322519535725721E-2</v>
      </c>
      <c r="U20" s="122"/>
      <c r="V20" s="128">
        <v>2.3806370913468959</v>
      </c>
      <c r="W20" s="128">
        <v>3.5560319476790738</v>
      </c>
      <c r="X20" s="128">
        <v>10.009266132589724</v>
      </c>
      <c r="Y20" s="128">
        <v>0.18105438295763668</v>
      </c>
      <c r="Z20" s="128"/>
      <c r="AA20" s="128">
        <v>35.664975151264358</v>
      </c>
      <c r="AB20" s="128">
        <v>18.645860399815369</v>
      </c>
      <c r="AC20" s="128">
        <v>56.670093400616075</v>
      </c>
      <c r="AD20" s="128">
        <v>52.483043391856235</v>
      </c>
      <c r="AE20" s="128">
        <v>0.94934882449697122</v>
      </c>
      <c r="AF20" s="128">
        <v>111.93027777619277</v>
      </c>
      <c r="AG20" s="128">
        <v>107.74322776743293</v>
      </c>
      <c r="AH20" s="128">
        <v>0.52868153746318913</v>
      </c>
      <c r="AI20" s="128">
        <v>1.8355862492730048</v>
      </c>
      <c r="AJ20" s="128">
        <v>6.3507722031934701</v>
      </c>
    </row>
    <row r="21" spans="1:36" x14ac:dyDescent="0.2">
      <c r="A21" s="122"/>
      <c r="B21" s="123">
        <f t="shared" si="1"/>
        <v>16</v>
      </c>
      <c r="C21" s="124">
        <v>41662</v>
      </c>
      <c r="D21" s="125">
        <f t="shared" si="0"/>
        <v>14</v>
      </c>
      <c r="E21" s="122"/>
      <c r="F21" s="122">
        <v>200</v>
      </c>
      <c r="G21" s="122"/>
      <c r="H21" s="126">
        <v>11.614285714285716</v>
      </c>
      <c r="I21" s="127">
        <v>12.604741702449198</v>
      </c>
      <c r="J21" s="127">
        <v>6.8345143242349682</v>
      </c>
      <c r="K21" s="127">
        <v>2.0796943316999439</v>
      </c>
      <c r="L21" s="127">
        <v>3.9621707593148051E-2</v>
      </c>
      <c r="M21" s="127">
        <v>3.6313163367735428</v>
      </c>
      <c r="N21" s="127">
        <v>26.935579516950611</v>
      </c>
      <c r="O21" s="127">
        <v>1.7718814655124076E-3</v>
      </c>
      <c r="P21" s="127">
        <v>8.9500710605607816E-4</v>
      </c>
      <c r="Q21" s="127">
        <v>6.6165439908388177E-2</v>
      </c>
      <c r="R21" s="127">
        <v>2.899010781486893E-2</v>
      </c>
      <c r="S21" s="127">
        <v>0.24716764959320825</v>
      </c>
      <c r="T21" s="127">
        <v>6.6916131139826363E-2</v>
      </c>
      <c r="U21" s="122"/>
      <c r="V21" s="128">
        <v>1.4639507148701714</v>
      </c>
      <c r="W21" s="128">
        <v>0.97443209441226741</v>
      </c>
      <c r="X21" s="128">
        <v>7.8151856868372267</v>
      </c>
      <c r="Y21" s="128">
        <v>5.752222905933816E-2</v>
      </c>
      <c r="Z21" s="128"/>
      <c r="AA21" s="128">
        <v>36.013547721283423</v>
      </c>
      <c r="AB21" s="128">
        <v>8.3899442323319438</v>
      </c>
      <c r="AC21" s="128">
        <v>56.954286035291403</v>
      </c>
      <c r="AD21" s="128">
        <v>67.289421657885086</v>
      </c>
      <c r="AE21" s="128">
        <v>0.4952713449143506</v>
      </c>
      <c r="AF21" s="128">
        <v>101.85304933382113</v>
      </c>
      <c r="AG21" s="128">
        <v>112.1881849564148</v>
      </c>
      <c r="AH21" s="128">
        <v>0.18554232972152104</v>
      </c>
      <c r="AI21" s="128">
        <v>1.8442776040066504</v>
      </c>
      <c r="AJ21" s="128">
        <v>7.071006427262037</v>
      </c>
    </row>
    <row r="22" spans="1:36" x14ac:dyDescent="0.2">
      <c r="A22" s="122"/>
      <c r="B22" s="123">
        <f t="shared" si="1"/>
        <v>17</v>
      </c>
      <c r="C22" s="124">
        <v>41676</v>
      </c>
      <c r="D22" s="125">
        <f t="shared" si="0"/>
        <v>14</v>
      </c>
      <c r="E22" s="122"/>
      <c r="F22" s="122">
        <v>200</v>
      </c>
      <c r="G22" s="122"/>
      <c r="H22" s="126">
        <v>10.628571428571428</v>
      </c>
      <c r="I22" s="127">
        <v>14.007388549077316</v>
      </c>
      <c r="J22" s="127">
        <v>6.8256505209761116</v>
      </c>
      <c r="K22" s="127">
        <v>2.5682116449342787</v>
      </c>
      <c r="L22" s="127">
        <v>7.6493545951342792E-2</v>
      </c>
      <c r="M22" s="127">
        <v>6.8047685712035788</v>
      </c>
      <c r="N22" s="127">
        <v>21.335947234823575</v>
      </c>
      <c r="O22" s="127">
        <v>4.3538945420574671E-3</v>
      </c>
      <c r="P22" s="127">
        <v>1.9897563814864228E-3</v>
      </c>
      <c r="Q22" s="127">
        <v>8.1632314180786411E-2</v>
      </c>
      <c r="R22" s="127">
        <v>2.3743657768609774E-2</v>
      </c>
      <c r="S22" s="127">
        <v>0.60866406875028556</v>
      </c>
      <c r="T22" s="127">
        <v>5.1980704081669681E-2</v>
      </c>
      <c r="U22" s="122"/>
      <c r="V22" s="128">
        <v>1.4887852972162174</v>
      </c>
      <c r="W22" s="128">
        <v>1.6690668065736654</v>
      </c>
      <c r="X22" s="128">
        <v>5.6591032655767286</v>
      </c>
      <c r="Y22" s="128">
        <v>0.1016271396210697</v>
      </c>
      <c r="Z22" s="128"/>
      <c r="AA22" s="128">
        <v>40.021110140220905</v>
      </c>
      <c r="AB22" s="128">
        <v>15.703585545719966</v>
      </c>
      <c r="AC22" s="128">
        <v>56.88042100813427</v>
      </c>
      <c r="AD22" s="128">
        <v>53.244251154619761</v>
      </c>
      <c r="AE22" s="128">
        <v>0.95616932439178492</v>
      </c>
      <c r="AF22" s="128">
        <v>113.56128601846693</v>
      </c>
      <c r="AG22" s="128">
        <v>109.92511616495241</v>
      </c>
      <c r="AH22" s="128">
        <v>0.43889115472289869</v>
      </c>
      <c r="AI22" s="128">
        <v>2.0521690212575034</v>
      </c>
      <c r="AJ22" s="128">
        <v>6.363164554405353</v>
      </c>
    </row>
    <row r="23" spans="1:36" x14ac:dyDescent="0.2">
      <c r="A23" s="122"/>
      <c r="B23" s="123">
        <f t="shared" si="1"/>
        <v>18</v>
      </c>
      <c r="C23" s="124">
        <v>41690</v>
      </c>
      <c r="D23" s="125">
        <f t="shared" si="0"/>
        <v>14</v>
      </c>
      <c r="E23" s="122"/>
      <c r="F23" s="122">
        <v>200</v>
      </c>
      <c r="G23" s="122"/>
      <c r="H23" s="126">
        <v>7.6857142857142859</v>
      </c>
      <c r="I23" s="127">
        <v>23.570906771035155</v>
      </c>
      <c r="J23" s="127">
        <v>0.76632448474934378</v>
      </c>
      <c r="K23" s="127">
        <v>3.9205509060257939</v>
      </c>
      <c r="L23" s="127">
        <v>0.11955615133149987</v>
      </c>
      <c r="M23" s="127">
        <v>14.126935866377186</v>
      </c>
      <c r="N23" s="127">
        <v>4.245863990426276</v>
      </c>
      <c r="O23" s="127">
        <v>7.1084916130154741E-3</v>
      </c>
      <c r="P23" s="127">
        <v>2.9258476700988415E-3</v>
      </c>
      <c r="Q23" s="127">
        <v>0.13731116701569065</v>
      </c>
      <c r="R23" s="127">
        <v>2.6708916176912907E-2</v>
      </c>
      <c r="S23" s="127">
        <v>1.1404644054631059</v>
      </c>
      <c r="T23" s="127">
        <v>8.9203764735036523E-2</v>
      </c>
      <c r="U23" s="122"/>
      <c r="V23" s="128">
        <v>1.8115925489738449</v>
      </c>
      <c r="W23" s="128">
        <v>2.5303930148252642</v>
      </c>
      <c r="X23" s="128">
        <v>0.80432650790755822</v>
      </c>
      <c r="Y23" s="128">
        <v>0.11485930252919095</v>
      </c>
      <c r="Z23" s="128"/>
      <c r="AA23" s="128">
        <v>67.345447917243305</v>
      </c>
      <c r="AB23" s="128">
        <v>32.9233291891763</v>
      </c>
      <c r="AC23" s="128">
        <v>6.3860373729111979</v>
      </c>
      <c r="AD23" s="128">
        <v>10.465214786901317</v>
      </c>
      <c r="AE23" s="128">
        <v>1.4944518916437484</v>
      </c>
      <c r="AF23" s="128">
        <v>108.14926637097456</v>
      </c>
      <c r="AG23" s="128">
        <v>112.22844378496467</v>
      </c>
      <c r="AH23" s="128">
        <v>4.6815139857403487</v>
      </c>
      <c r="AI23" s="128">
        <v>30.758389220390022</v>
      </c>
      <c r="AJ23" s="128">
        <v>7.0141650732320384</v>
      </c>
    </row>
    <row r="24" spans="1:36" x14ac:dyDescent="0.2">
      <c r="A24" s="122"/>
      <c r="B24" s="123">
        <f t="shared" si="1"/>
        <v>19</v>
      </c>
      <c r="C24" s="124">
        <v>41704</v>
      </c>
      <c r="D24" s="125">
        <f t="shared" si="0"/>
        <v>14</v>
      </c>
      <c r="E24" s="122"/>
      <c r="F24" s="122">
        <v>200</v>
      </c>
      <c r="G24" s="122"/>
      <c r="H24" s="126">
        <v>34.757142857142853</v>
      </c>
      <c r="I24" s="127">
        <v>9.7281876687371565</v>
      </c>
      <c r="J24" s="127">
        <v>2.3336292288351483</v>
      </c>
      <c r="K24" s="127">
        <v>1.370991762113779</v>
      </c>
      <c r="L24" s="127">
        <v>6.5148183673087293E-2</v>
      </c>
      <c r="M24" s="127">
        <v>19.532220735744122</v>
      </c>
      <c r="N24" s="127">
        <v>11.53957145789904</v>
      </c>
      <c r="O24" s="127">
        <v>4.423513861403253E-3</v>
      </c>
      <c r="P24" s="127">
        <v>1.1060068443007384E-3</v>
      </c>
      <c r="Q24" s="127">
        <v>5.7933346599569169E-2</v>
      </c>
      <c r="R24" s="127">
        <v>2.0607387732040613E-2</v>
      </c>
      <c r="S24" s="127">
        <v>0.36346721180367869</v>
      </c>
      <c r="T24" s="127">
        <v>0.12875081522594639</v>
      </c>
      <c r="U24" s="122"/>
      <c r="V24" s="128">
        <v>3.3812400854339284</v>
      </c>
      <c r="W24" s="128">
        <v>16.107361417531681</v>
      </c>
      <c r="X24" s="128">
        <v>9.9987587827250177</v>
      </c>
      <c r="Y24" s="128">
        <v>0.28304559085110959</v>
      </c>
      <c r="Z24" s="128"/>
      <c r="AA24" s="128">
        <v>27.794821910677591</v>
      </c>
      <c r="AB24" s="128">
        <v>46.342593474197201</v>
      </c>
      <c r="AC24" s="128">
        <v>19.446910240292905</v>
      </c>
      <c r="AD24" s="128">
        <v>28.767493415156242</v>
      </c>
      <c r="AE24" s="128">
        <v>0.81435229591359115</v>
      </c>
      <c r="AF24" s="128">
        <v>94.398677921081301</v>
      </c>
      <c r="AG24" s="128">
        <v>103.71926109594463</v>
      </c>
      <c r="AH24" s="128">
        <v>2.3972263302440999</v>
      </c>
      <c r="AI24" s="128">
        <v>4.1686946446043045</v>
      </c>
      <c r="AJ24" s="128">
        <v>8.2783519156196412</v>
      </c>
    </row>
    <row r="25" spans="1:36" x14ac:dyDescent="0.2">
      <c r="A25" s="122"/>
      <c r="B25" s="123">
        <f t="shared" si="1"/>
        <v>20</v>
      </c>
      <c r="C25" s="124">
        <v>41718</v>
      </c>
      <c r="D25" s="125">
        <f t="shared" si="0"/>
        <v>14</v>
      </c>
      <c r="E25" s="122"/>
      <c r="F25" s="122">
        <v>200</v>
      </c>
      <c r="G25" s="122"/>
      <c r="H25" s="126">
        <v>100.68857142857142</v>
      </c>
      <c r="I25" s="127">
        <v>6.5518075004841201</v>
      </c>
      <c r="J25" s="127">
        <v>2.9104454976501355</v>
      </c>
      <c r="K25" s="127">
        <v>0.98713372607057148</v>
      </c>
      <c r="L25" s="127">
        <v>5.178662748244816E-2</v>
      </c>
      <c r="M25" s="127">
        <v>23.85643798236671</v>
      </c>
      <c r="N25" s="127">
        <v>9.4452794465270991</v>
      </c>
      <c r="O25" s="127">
        <v>3.1461099289343307E-3</v>
      </c>
      <c r="P25" s="127">
        <v>1.0158058272184026E-3</v>
      </c>
      <c r="Q25" s="127">
        <v>4.252879226186812E-2</v>
      </c>
      <c r="R25" s="127">
        <v>1.2639951514458096E-2</v>
      </c>
      <c r="S25" s="127">
        <v>0.29470640466808162</v>
      </c>
      <c r="T25" s="127">
        <v>0.11367336726521747</v>
      </c>
      <c r="U25" s="122"/>
      <c r="V25" s="128">
        <v>6.5969213749874536</v>
      </c>
      <c r="W25" s="128">
        <v>57.221704323622802</v>
      </c>
      <c r="X25" s="128">
        <v>23.710613336107642</v>
      </c>
      <c r="Y25" s="128">
        <v>0.65179019253891268</v>
      </c>
      <c r="Z25" s="128"/>
      <c r="AA25" s="128">
        <v>18.719450001383201</v>
      </c>
      <c r="AB25" s="128">
        <v>56.83038651930417</v>
      </c>
      <c r="AC25" s="128">
        <v>24.253712480417793</v>
      </c>
      <c r="AD25" s="128">
        <v>23.548465331964685</v>
      </c>
      <c r="AE25" s="128">
        <v>0.64733284353060194</v>
      </c>
      <c r="AF25" s="128">
        <v>100.45088184463576</v>
      </c>
      <c r="AG25" s="128">
        <v>99.745634696182648</v>
      </c>
      <c r="AH25" s="128">
        <v>3.5912755403085375</v>
      </c>
      <c r="AI25" s="128">
        <v>2.2511356099174451</v>
      </c>
      <c r="AJ25" s="128">
        <v>7.743404176512767</v>
      </c>
    </row>
    <row r="26" spans="1:36" x14ac:dyDescent="0.2">
      <c r="A26" s="122"/>
      <c r="B26" s="123">
        <f t="shared" si="1"/>
        <v>21</v>
      </c>
      <c r="C26" s="124">
        <v>41732</v>
      </c>
      <c r="D26" s="125">
        <f t="shared" si="0"/>
        <v>7</v>
      </c>
      <c r="E26" s="122"/>
      <c r="F26" s="122">
        <v>200</v>
      </c>
      <c r="G26" s="122"/>
      <c r="H26" s="126">
        <v>103.73142857142857</v>
      </c>
      <c r="I26" s="127">
        <v>14.320969718079677</v>
      </c>
      <c r="J26" s="127">
        <v>1.6590563578794129</v>
      </c>
      <c r="K26" s="127">
        <v>1.0506330763468579</v>
      </c>
      <c r="L26" s="127">
        <v>4.6170655416357613E-2</v>
      </c>
      <c r="M26" s="127">
        <v>24.191151310644219</v>
      </c>
      <c r="N26" s="127">
        <v>5.9899224349424331</v>
      </c>
      <c r="O26" s="127">
        <v>2.9228196727723059E-3</v>
      </c>
      <c r="P26" s="127">
        <v>5.3889735678205853E-4</v>
      </c>
      <c r="Q26" s="127">
        <v>4.0490781621710881E-2</v>
      </c>
      <c r="R26" s="127">
        <v>1.6124944303074716E-3</v>
      </c>
      <c r="S26" s="127">
        <v>0.28337738601399892</v>
      </c>
      <c r="T26" s="127">
        <v>0.10847843874207838</v>
      </c>
      <c r="U26" s="122"/>
      <c r="V26" s="128">
        <v>14.855346473845735</v>
      </c>
      <c r="W26" s="128">
        <v>59.832074734291261</v>
      </c>
      <c r="X26" s="128">
        <v>15.473713429660487</v>
      </c>
      <c r="Y26" s="128">
        <v>0.5986685055522426</v>
      </c>
      <c r="Z26" s="128"/>
      <c r="AA26" s="128">
        <v>40.917056337370511</v>
      </c>
      <c r="AB26" s="128">
        <v>57.679794405888664</v>
      </c>
      <c r="AC26" s="128">
        <v>13.825469648995108</v>
      </c>
      <c r="AD26" s="128">
        <v>14.917092768085634</v>
      </c>
      <c r="AE26" s="128">
        <v>0.57713319270447017</v>
      </c>
      <c r="AF26" s="128">
        <v>112.99945358495876</v>
      </c>
      <c r="AG26" s="128">
        <v>114.09107670404929</v>
      </c>
      <c r="AH26" s="128">
        <v>5.7540050681558208</v>
      </c>
      <c r="AI26" s="128">
        <v>8.6319971290092763</v>
      </c>
      <c r="AJ26" s="128">
        <v>15.90260042309038</v>
      </c>
    </row>
    <row r="27" spans="1:36" x14ac:dyDescent="0.2">
      <c r="A27" s="122"/>
      <c r="B27" s="123">
        <f t="shared" si="1"/>
        <v>22</v>
      </c>
      <c r="C27" s="124">
        <v>41739</v>
      </c>
      <c r="D27" s="125">
        <f t="shared" si="0"/>
        <v>7</v>
      </c>
      <c r="E27" s="122"/>
      <c r="F27" s="122">
        <v>200</v>
      </c>
      <c r="G27" s="122"/>
      <c r="H27" s="126">
        <v>357.47428571428571</v>
      </c>
      <c r="I27" s="127">
        <v>12.65787953031108</v>
      </c>
      <c r="J27" s="127">
        <v>0.8226134893231567</v>
      </c>
      <c r="K27" s="127">
        <v>0.66681379414186237</v>
      </c>
      <c r="L27" s="127">
        <v>3.8238225570249577E-2</v>
      </c>
      <c r="M27" s="127">
        <v>25.384092132745185</v>
      </c>
      <c r="N27" s="127">
        <v>6.3481122660970701</v>
      </c>
      <c r="O27" s="127">
        <v>2.3389960951637704E-3</v>
      </c>
      <c r="P27" s="127">
        <v>5.1480583821634823E-4</v>
      </c>
      <c r="Q27" s="127">
        <v>3.0453873022702638E-2</v>
      </c>
      <c r="R27" s="132">
        <v>999</v>
      </c>
      <c r="S27" s="127">
        <v>0.15966296932464441</v>
      </c>
      <c r="T27" s="127">
        <v>7.7026729395538812E-2</v>
      </c>
      <c r="U27" s="122"/>
      <c r="V27" s="128">
        <v>45.248664437554318</v>
      </c>
      <c r="W27" s="128">
        <v>216.65787839865718</v>
      </c>
      <c r="X27" s="128">
        <v>56.561307669269794</v>
      </c>
      <c r="Y27" s="128">
        <v>1.708647796588338</v>
      </c>
      <c r="Z27" s="128"/>
      <c r="AA27" s="128">
        <v>36.16537008660309</v>
      </c>
      <c r="AB27" s="128">
        <v>60.607961763107838</v>
      </c>
      <c r="AC27" s="128">
        <v>6.8551124110263055</v>
      </c>
      <c r="AD27" s="128">
        <v>15.822482883279864</v>
      </c>
      <c r="AE27" s="128">
        <v>0.47797781962811969</v>
      </c>
      <c r="AF27" s="128">
        <v>104.10642208036536</v>
      </c>
      <c r="AG27" s="128">
        <v>113.07379255261891</v>
      </c>
      <c r="AH27" s="128">
        <v>5.7001432680105006</v>
      </c>
      <c r="AI27" s="128">
        <v>15.387396018421647</v>
      </c>
      <c r="AJ27" s="128">
        <v>22.146401661802631</v>
      </c>
    </row>
    <row r="28" spans="1:36" x14ac:dyDescent="0.2">
      <c r="A28" s="122"/>
      <c r="B28" s="123">
        <f t="shared" si="1"/>
        <v>23</v>
      </c>
      <c r="C28" s="124">
        <v>41746</v>
      </c>
      <c r="D28" s="125">
        <f t="shared" si="0"/>
        <v>7</v>
      </c>
      <c r="E28" s="122"/>
      <c r="F28" s="122">
        <v>200</v>
      </c>
      <c r="G28" s="122"/>
      <c r="H28" s="126">
        <v>245.03428571428574</v>
      </c>
      <c r="I28" s="127">
        <v>12.879018359020169</v>
      </c>
      <c r="J28" s="127">
        <v>3.6213924889629148</v>
      </c>
      <c r="K28" s="127">
        <v>0.91950369870744886</v>
      </c>
      <c r="L28" s="127">
        <v>2.9324630741760702E-2</v>
      </c>
      <c r="M28" s="127">
        <v>20.933320017816971</v>
      </c>
      <c r="N28" s="127">
        <v>10.432525694699876</v>
      </c>
      <c r="O28" s="127">
        <v>1.9757005201905399E-3</v>
      </c>
      <c r="P28" s="127">
        <v>4.1629824308128796E-4</v>
      </c>
      <c r="Q28" s="127">
        <v>2.8133986207099268E-2</v>
      </c>
      <c r="R28" s="127">
        <v>4.8928169369316645E-3</v>
      </c>
      <c r="S28" s="127">
        <v>0.22539194742854812</v>
      </c>
      <c r="T28" s="127">
        <v>8.1450531053818762E-2</v>
      </c>
      <c r="U28" s="122"/>
      <c r="V28" s="128">
        <v>31.558010643036798</v>
      </c>
      <c r="W28" s="128">
        <v>122.51535771776169</v>
      </c>
      <c r="X28" s="128">
        <v>63.818342795572384</v>
      </c>
      <c r="Y28" s="128">
        <v>0.89819249345531493</v>
      </c>
      <c r="Z28" s="128"/>
      <c r="AA28" s="128">
        <v>36.797195311486199</v>
      </c>
      <c r="AB28" s="128">
        <v>49.999271473632362</v>
      </c>
      <c r="AC28" s="128">
        <v>30.178270741357622</v>
      </c>
      <c r="AD28" s="128">
        <v>26.04465844832249</v>
      </c>
      <c r="AE28" s="128">
        <v>0.36655788427200875</v>
      </c>
      <c r="AF28" s="128">
        <v>117.34129541074819</v>
      </c>
      <c r="AG28" s="128">
        <v>113.20768311771306</v>
      </c>
      <c r="AH28" s="128">
        <v>2.8567730283648882</v>
      </c>
      <c r="AI28" s="128">
        <v>3.5563718647653211</v>
      </c>
      <c r="AJ28" s="128">
        <v>16.340903728803177</v>
      </c>
    </row>
    <row r="29" spans="1:36" x14ac:dyDescent="0.2">
      <c r="A29" s="122"/>
      <c r="B29" s="123">
        <f t="shared" si="1"/>
        <v>24</v>
      </c>
      <c r="C29" s="124">
        <v>41753</v>
      </c>
      <c r="D29" s="125">
        <f t="shared" si="0"/>
        <v>7</v>
      </c>
      <c r="E29" s="122"/>
      <c r="F29" s="122">
        <v>200</v>
      </c>
      <c r="G29" s="122"/>
      <c r="H29" s="126">
        <v>298.80000000000007</v>
      </c>
      <c r="I29" s="127">
        <v>7.8311240429364295</v>
      </c>
      <c r="J29" s="127">
        <v>3.8060669505604112</v>
      </c>
      <c r="K29" s="127">
        <v>0.86436777974273349</v>
      </c>
      <c r="L29" s="127">
        <v>3.3934684637253403E-2</v>
      </c>
      <c r="M29" s="127">
        <v>19.510250495122392</v>
      </c>
      <c r="N29" s="127">
        <v>13.69449044887671</v>
      </c>
      <c r="O29" s="127">
        <v>2.1673302435156316E-3</v>
      </c>
      <c r="P29" s="127">
        <v>4.1322446880473533E-4</v>
      </c>
      <c r="Q29" s="127">
        <v>3.1806460808749971E-2</v>
      </c>
      <c r="R29" s="127">
        <v>6.7183772620294799E-3</v>
      </c>
      <c r="S29" s="127">
        <v>0.22591002427017964</v>
      </c>
      <c r="T29" s="127">
        <v>9.7386531089560524E-2</v>
      </c>
      <c r="U29" s="122"/>
      <c r="V29" s="128">
        <v>23.399398640294059</v>
      </c>
      <c r="W29" s="128">
        <v>139.07964310681203</v>
      </c>
      <c r="X29" s="128">
        <v>102.17109760598892</v>
      </c>
      <c r="Y29" s="128">
        <v>1.2674604712014148</v>
      </c>
      <c r="Z29" s="128"/>
      <c r="AA29" s="128">
        <v>22.374640122675515</v>
      </c>
      <c r="AB29" s="128">
        <v>46.546065296791163</v>
      </c>
      <c r="AC29" s="128">
        <v>31.717224588003429</v>
      </c>
      <c r="AD29" s="128">
        <v>34.19380776639521</v>
      </c>
      <c r="AE29" s="128">
        <v>0.42418355796566753</v>
      </c>
      <c r="AF29" s="128">
        <v>101.06211356543578</v>
      </c>
      <c r="AG29" s="128">
        <v>103.53869674382756</v>
      </c>
      <c r="AH29" s="128">
        <v>2.0256585225438615</v>
      </c>
      <c r="AI29" s="128">
        <v>2.0575371228778208</v>
      </c>
      <c r="AJ29" s="128">
        <v>10.569935156705084</v>
      </c>
    </row>
    <row r="30" spans="1:36" x14ac:dyDescent="0.2">
      <c r="A30" s="122"/>
      <c r="B30" s="123">
        <f t="shared" si="1"/>
        <v>25</v>
      </c>
      <c r="C30" s="124">
        <v>41760</v>
      </c>
      <c r="D30" s="125">
        <f t="shared" si="0"/>
        <v>7</v>
      </c>
      <c r="E30" s="122"/>
      <c r="F30" s="122">
        <v>200</v>
      </c>
      <c r="G30" s="122"/>
      <c r="H30" s="126">
        <v>110.57714285714285</v>
      </c>
      <c r="I30" s="127">
        <v>17.045060206356041</v>
      </c>
      <c r="J30" s="127">
        <v>3.3837085437248042</v>
      </c>
      <c r="K30" s="127">
        <v>0.99697300957162394</v>
      </c>
      <c r="L30" s="127">
        <v>1.639429687012783E-2</v>
      </c>
      <c r="M30" s="127">
        <v>16.834895697647237</v>
      </c>
      <c r="N30" s="127">
        <v>12.290132332614089</v>
      </c>
      <c r="O30" s="127">
        <v>1.2569074446248112E-3</v>
      </c>
      <c r="P30" s="127">
        <v>3.870810658321022E-4</v>
      </c>
      <c r="Q30" s="127">
        <v>1.9627596992141297E-2</v>
      </c>
      <c r="R30" s="132">
        <v>999</v>
      </c>
      <c r="S30" s="127">
        <v>0.19773401052284767</v>
      </c>
      <c r="T30" s="127">
        <v>6.8047839817679354E-2</v>
      </c>
      <c r="U30" s="122"/>
      <c r="V30" s="128">
        <v>18.847940574468328</v>
      </c>
      <c r="W30" s="128">
        <v>44.52851454071341</v>
      </c>
      <c r="X30" s="128">
        <v>33.952532535578328</v>
      </c>
      <c r="Y30" s="128">
        <v>0.22660431338131687</v>
      </c>
      <c r="Z30" s="128"/>
      <c r="AA30" s="128">
        <v>48.700172018160117</v>
      </c>
      <c r="AB30" s="128">
        <v>40.26918528564336</v>
      </c>
      <c r="AC30" s="128">
        <v>28.197571197706704</v>
      </c>
      <c r="AD30" s="128">
        <v>30.704837960447559</v>
      </c>
      <c r="AE30" s="128">
        <v>0.20492871087659786</v>
      </c>
      <c r="AF30" s="128">
        <v>117.37185721238679</v>
      </c>
      <c r="AG30" s="128">
        <v>119.87912397512764</v>
      </c>
      <c r="AH30" s="128">
        <v>1.9516267417770552</v>
      </c>
      <c r="AI30" s="128">
        <v>5.0373901847919642</v>
      </c>
      <c r="AJ30" s="128">
        <v>19.946280775069884</v>
      </c>
    </row>
    <row r="31" spans="1:36" x14ac:dyDescent="0.2">
      <c r="A31" s="122"/>
      <c r="B31" s="123">
        <f t="shared" si="1"/>
        <v>26</v>
      </c>
      <c r="C31" s="124">
        <v>41767</v>
      </c>
      <c r="D31" s="125">
        <f t="shared" si="0"/>
        <v>7</v>
      </c>
      <c r="E31" s="122"/>
      <c r="F31" s="122">
        <v>200</v>
      </c>
      <c r="G31" s="122"/>
      <c r="H31" s="126">
        <v>229.12380952380951</v>
      </c>
      <c r="I31" s="127">
        <v>7.5569912184347796</v>
      </c>
      <c r="J31" s="127">
        <v>3.2431339117115598</v>
      </c>
      <c r="K31" s="127">
        <v>1.0528769373644506</v>
      </c>
      <c r="L31" s="127">
        <v>2.6934773749524701E-2</v>
      </c>
      <c r="M31" s="127">
        <v>22.820437404557584</v>
      </c>
      <c r="N31" s="127">
        <v>11.495810292832921</v>
      </c>
      <c r="O31" s="127">
        <v>1.9548378710386033E-3</v>
      </c>
      <c r="P31" s="127">
        <v>7.3265523851942526E-4</v>
      </c>
      <c r="Q31" s="127">
        <v>3.4147535138147916E-2</v>
      </c>
      <c r="R31" s="127">
        <v>6.2464832658688119E-3</v>
      </c>
      <c r="S31" s="127">
        <v>0.19490665168501847</v>
      </c>
      <c r="T31" s="127">
        <v>8.3308474321966336E-2</v>
      </c>
      <c r="U31" s="122"/>
      <c r="V31" s="128">
        <v>17.314866165057516</v>
      </c>
      <c r="W31" s="128">
        <v>124.9823849297747</v>
      </c>
      <c r="X31" s="128">
        <v>65.771953721795555</v>
      </c>
      <c r="Y31" s="128">
        <v>0.77142474626912527</v>
      </c>
      <c r="Z31" s="128"/>
      <c r="AA31" s="128">
        <v>21.591403481242228</v>
      </c>
      <c r="AB31" s="128">
        <v>54.547969148002103</v>
      </c>
      <c r="AC31" s="128">
        <v>27.026115930929667</v>
      </c>
      <c r="AD31" s="128">
        <v>28.7058572648954</v>
      </c>
      <c r="AE31" s="128">
        <v>0.33668467186905876</v>
      </c>
      <c r="AF31" s="128">
        <v>103.50217323204306</v>
      </c>
      <c r="AG31" s="128">
        <v>105.1819145660088</v>
      </c>
      <c r="AH31" s="128">
        <v>2.8277355519416738</v>
      </c>
      <c r="AI31" s="128">
        <v>2.3301508430302795</v>
      </c>
      <c r="AJ31" s="128">
        <v>8.3737134340789261</v>
      </c>
    </row>
    <row r="32" spans="1:36" s="122" customFormat="1" ht="12" x14ac:dyDescent="0.15">
      <c r="C32" s="124">
        <v>41774</v>
      </c>
    </row>
    <row r="33" spans="1:40" s="26" customFormat="1" x14ac:dyDescent="0.2">
      <c r="A33" s="20" t="s">
        <v>222</v>
      </c>
      <c r="B33" s="21"/>
      <c r="C33" s="21"/>
      <c r="D33" s="22"/>
      <c r="E33" s="22"/>
      <c r="F33" s="21" t="s">
        <v>223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/>
      <c r="AL33"/>
      <c r="AM33"/>
      <c r="AN33"/>
    </row>
    <row r="34" spans="1:40" s="26" customFormat="1" x14ac:dyDescent="0.2">
      <c r="AK34"/>
      <c r="AL34"/>
      <c r="AM34"/>
      <c r="AN34"/>
    </row>
    <row r="35" spans="1:40" s="27" customFormat="1" ht="15" thickBot="1" x14ac:dyDescent="0.25">
      <c r="A35" s="1"/>
      <c r="B35" s="1"/>
      <c r="C35" s="1"/>
      <c r="D35" s="2"/>
      <c r="E35" s="2"/>
      <c r="F35" s="2"/>
      <c r="G35" s="1"/>
      <c r="H35" s="29" t="s">
        <v>116</v>
      </c>
      <c r="I35" s="1" t="s">
        <v>117</v>
      </c>
      <c r="J35" s="1" t="s">
        <v>118</v>
      </c>
      <c r="K35" s="1" t="s">
        <v>119</v>
      </c>
      <c r="L35" s="1" t="s">
        <v>120</v>
      </c>
      <c r="M35" s="1" t="s">
        <v>121</v>
      </c>
      <c r="N35" s="1" t="s">
        <v>122</v>
      </c>
      <c r="O35" s="1" t="s">
        <v>123</v>
      </c>
      <c r="P35" s="1" t="s">
        <v>124</v>
      </c>
      <c r="Q35" s="1" t="s">
        <v>125</v>
      </c>
      <c r="R35" s="1" t="s">
        <v>126</v>
      </c>
      <c r="S35" s="1" t="s">
        <v>127</v>
      </c>
      <c r="T35" s="1" t="s">
        <v>128</v>
      </c>
      <c r="U35" s="1"/>
      <c r="V35" s="1" t="s">
        <v>129</v>
      </c>
      <c r="W35" s="1" t="s">
        <v>130</v>
      </c>
      <c r="X35" s="1" t="s">
        <v>131</v>
      </c>
      <c r="Y35" s="1" t="s">
        <v>132</v>
      </c>
      <c r="Z35" s="1"/>
      <c r="AA35" s="1" t="s">
        <v>133</v>
      </c>
      <c r="AB35" s="1" t="s">
        <v>134</v>
      </c>
      <c r="AC35" s="1" t="s">
        <v>135</v>
      </c>
      <c r="AD35" s="1" t="s">
        <v>136</v>
      </c>
      <c r="AE35" s="1" t="s">
        <v>137</v>
      </c>
      <c r="AF35" s="1" t="s">
        <v>138</v>
      </c>
      <c r="AG35" s="1" t="s">
        <v>139</v>
      </c>
      <c r="AH35" s="1" t="s">
        <v>140</v>
      </c>
      <c r="AI35" s="1" t="s">
        <v>141</v>
      </c>
      <c r="AJ35" s="1" t="s">
        <v>142</v>
      </c>
      <c r="AK35"/>
      <c r="AL35"/>
      <c r="AM35"/>
      <c r="AN35"/>
    </row>
    <row r="36" spans="1:40" s="27" customFormat="1" x14ac:dyDescent="0.2">
      <c r="A36" s="3"/>
      <c r="B36" s="3"/>
      <c r="C36" s="3"/>
      <c r="D36" s="4"/>
      <c r="E36" s="4"/>
      <c r="F36" s="4"/>
      <c r="G36" s="3"/>
      <c r="H36" s="4" t="s">
        <v>143</v>
      </c>
      <c r="I36" s="3" t="s">
        <v>144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 t="s">
        <v>145</v>
      </c>
      <c r="W36" s="3"/>
      <c r="X36" s="3" t="s">
        <v>146</v>
      </c>
      <c r="Y36" s="3"/>
      <c r="Z36" s="3"/>
      <c r="AA36" s="3" t="s">
        <v>147</v>
      </c>
      <c r="AB36" s="3"/>
      <c r="AC36" s="3" t="s">
        <v>148</v>
      </c>
      <c r="AD36" s="3" t="s">
        <v>146</v>
      </c>
      <c r="AE36" s="3"/>
      <c r="AF36" s="3"/>
      <c r="AG36" s="3"/>
      <c r="AH36" s="3"/>
      <c r="AI36" s="3"/>
      <c r="AJ36" s="3"/>
      <c r="AK36"/>
      <c r="AL36"/>
      <c r="AM36"/>
      <c r="AN36"/>
    </row>
    <row r="37" spans="1:40" s="27" customFormat="1" x14ac:dyDescent="0.2">
      <c r="A37" s="3" t="s">
        <v>149</v>
      </c>
      <c r="B37" s="3"/>
      <c r="C37" s="4" t="s">
        <v>7</v>
      </c>
      <c r="D37" s="4" t="s">
        <v>150</v>
      </c>
      <c r="E37" s="4"/>
      <c r="F37" s="4" t="s">
        <v>151</v>
      </c>
      <c r="G37" s="3"/>
      <c r="H37" s="4" t="s">
        <v>9</v>
      </c>
      <c r="I37" s="4" t="s">
        <v>152</v>
      </c>
      <c r="J37" s="4" t="s">
        <v>153</v>
      </c>
      <c r="K37" s="4" t="s">
        <v>129</v>
      </c>
      <c r="L37" s="4" t="s">
        <v>13</v>
      </c>
      <c r="M37" s="4" t="s">
        <v>14</v>
      </c>
      <c r="N37" s="4" t="s">
        <v>15</v>
      </c>
      <c r="O37" s="4" t="s">
        <v>16</v>
      </c>
      <c r="P37" s="4" t="s">
        <v>17</v>
      </c>
      <c r="Q37" s="4" t="s">
        <v>18</v>
      </c>
      <c r="R37" s="4" t="s">
        <v>19</v>
      </c>
      <c r="S37" s="4" t="s">
        <v>154</v>
      </c>
      <c r="T37" s="4" t="s">
        <v>155</v>
      </c>
      <c r="U37" s="4"/>
      <c r="V37" s="3" t="s">
        <v>156</v>
      </c>
      <c r="W37" s="3" t="s">
        <v>157</v>
      </c>
      <c r="X37" s="3" t="s">
        <v>158</v>
      </c>
      <c r="Y37" s="3" t="s">
        <v>159</v>
      </c>
      <c r="Z37" s="3"/>
      <c r="AA37" s="3" t="s">
        <v>160</v>
      </c>
      <c r="AB37" s="3" t="s">
        <v>161</v>
      </c>
      <c r="AC37" s="3" t="s">
        <v>162</v>
      </c>
      <c r="AD37" s="3" t="s">
        <v>163</v>
      </c>
      <c r="AE37" s="3" t="s">
        <v>164</v>
      </c>
      <c r="AF37" s="3" t="s">
        <v>165</v>
      </c>
      <c r="AG37" s="3" t="s">
        <v>166</v>
      </c>
      <c r="AH37" s="3" t="s">
        <v>167</v>
      </c>
      <c r="AI37" s="3" t="s">
        <v>168</v>
      </c>
      <c r="AJ37" s="3" t="s">
        <v>169</v>
      </c>
      <c r="AK37"/>
      <c r="AL37"/>
      <c r="AM37"/>
      <c r="AN37"/>
    </row>
    <row r="38" spans="1:40" s="27" customFormat="1" x14ac:dyDescent="0.2">
      <c r="A38" s="5"/>
      <c r="B38" s="5"/>
      <c r="C38" s="5"/>
      <c r="D38" s="6" t="s">
        <v>170</v>
      </c>
      <c r="E38" s="6"/>
      <c r="F38" s="6" t="s">
        <v>171</v>
      </c>
      <c r="G38" s="5"/>
      <c r="H38" s="5" t="s">
        <v>172</v>
      </c>
      <c r="I38" s="6" t="s">
        <v>40</v>
      </c>
      <c r="J38" s="6" t="s">
        <v>40</v>
      </c>
      <c r="K38" s="6" t="s">
        <v>40</v>
      </c>
      <c r="L38" s="6" t="s">
        <v>40</v>
      </c>
      <c r="M38" s="6" t="s">
        <v>40</v>
      </c>
      <c r="N38" s="6" t="s">
        <v>40</v>
      </c>
      <c r="O38" s="6" t="s">
        <v>40</v>
      </c>
      <c r="P38" s="6" t="s">
        <v>40</v>
      </c>
      <c r="Q38" s="6" t="s">
        <v>40</v>
      </c>
      <c r="R38" s="6" t="s">
        <v>40</v>
      </c>
      <c r="S38" s="6" t="s">
        <v>40</v>
      </c>
      <c r="T38" s="6" t="s">
        <v>40</v>
      </c>
      <c r="U38" s="6"/>
      <c r="V38" s="5" t="s">
        <v>172</v>
      </c>
      <c r="W38" s="5" t="s">
        <v>172</v>
      </c>
      <c r="X38" s="5" t="s">
        <v>172</v>
      </c>
      <c r="Y38" s="5" t="s">
        <v>172</v>
      </c>
      <c r="Z38" s="5"/>
      <c r="AA38" s="5" t="s">
        <v>40</v>
      </c>
      <c r="AB38" s="5" t="s">
        <v>40</v>
      </c>
      <c r="AC38" s="5" t="s">
        <v>40</v>
      </c>
      <c r="AD38" s="5" t="s">
        <v>40</v>
      </c>
      <c r="AE38" s="5" t="s">
        <v>40</v>
      </c>
      <c r="AF38" s="5" t="s">
        <v>40</v>
      </c>
      <c r="AG38" s="5" t="s">
        <v>40</v>
      </c>
      <c r="AH38" s="5"/>
      <c r="AI38" s="5"/>
      <c r="AJ38" s="5"/>
      <c r="AK38"/>
      <c r="AL38"/>
      <c r="AM38"/>
      <c r="AN38"/>
    </row>
    <row r="39" spans="1:40" s="26" customFormat="1" ht="12" x14ac:dyDescent="0.15">
      <c r="A39" s="20" t="s">
        <v>224</v>
      </c>
      <c r="B39" s="21"/>
      <c r="C39" s="21"/>
      <c r="D39" s="22"/>
      <c r="E39" s="22"/>
      <c r="F39" s="21" t="s">
        <v>196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40" s="26" customFormat="1" ht="12" x14ac:dyDescent="0.15">
      <c r="B40" s="27">
        <v>1</v>
      </c>
      <c r="C40" s="28">
        <v>41480</v>
      </c>
      <c r="D40" s="125">
        <f t="shared" ref="D40:D60" si="2">+C41-C40</f>
        <v>14</v>
      </c>
      <c r="F40" s="134">
        <v>500</v>
      </c>
      <c r="H40" s="135">
        <v>120.50285714285715</v>
      </c>
      <c r="I40" s="135">
        <v>5.2809039673955365</v>
      </c>
      <c r="J40" s="135">
        <v>1.9017721692241363</v>
      </c>
      <c r="K40" s="135">
        <v>0.78558028044564965</v>
      </c>
      <c r="L40" s="135">
        <v>0.16272037641017134</v>
      </c>
      <c r="M40" s="135">
        <v>29.409193214735637</v>
      </c>
      <c r="N40" s="135">
        <v>7.6464111833306889</v>
      </c>
      <c r="O40" s="135">
        <v>9.4626790309913084E-3</v>
      </c>
      <c r="P40" s="135">
        <v>1.0467254697540201E-2</v>
      </c>
      <c r="Q40" s="135">
        <v>0.12126162952968746</v>
      </c>
      <c r="R40" s="136">
        <v>6.8357248128208023E-2</v>
      </c>
      <c r="S40" s="135">
        <v>0.46956845186836127</v>
      </c>
      <c r="T40" s="135">
        <v>0.21280965378084987</v>
      </c>
      <c r="U40" s="135"/>
      <c r="V40" s="135">
        <v>6.3636401636821187</v>
      </c>
      <c r="W40" s="135">
        <v>83.443956583416991</v>
      </c>
      <c r="X40" s="135">
        <v>22.790256483601251</v>
      </c>
      <c r="Y40" s="135">
        <v>2.4510337840983527</v>
      </c>
      <c r="Z40" s="135"/>
      <c r="AA40" s="135">
        <v>15.088297049701534</v>
      </c>
      <c r="AB40" s="135">
        <v>69.246454865790852</v>
      </c>
      <c r="AC40" s="135">
        <v>15.848101410201137</v>
      </c>
      <c r="AD40" s="135">
        <v>18.91262748781401</v>
      </c>
      <c r="AE40" s="135">
        <v>2.0340047051271419</v>
      </c>
      <c r="AF40" s="135">
        <v>102.21685803082067</v>
      </c>
      <c r="AG40" s="135">
        <v>105.28138410843354</v>
      </c>
      <c r="AH40" s="135">
        <v>5.4484930667172211</v>
      </c>
      <c r="AI40" s="135">
        <v>2.7768331311473449</v>
      </c>
      <c r="AJ40" s="135">
        <v>7.842679840605264</v>
      </c>
    </row>
    <row r="41" spans="1:40" s="26" customFormat="1" ht="12" x14ac:dyDescent="0.15">
      <c r="B41" s="27">
        <v>2</v>
      </c>
      <c r="C41" s="28">
        <v>41494</v>
      </c>
      <c r="D41" s="125">
        <f t="shared" si="2"/>
        <v>14</v>
      </c>
      <c r="F41" s="134">
        <v>500</v>
      </c>
      <c r="H41" s="135">
        <v>163.98285714285717</v>
      </c>
      <c r="I41" s="135">
        <v>5.713897869434394</v>
      </c>
      <c r="J41" s="135">
        <v>1.7225469626327072</v>
      </c>
      <c r="K41" s="135">
        <v>0.77036956322368555</v>
      </c>
      <c r="L41" s="135">
        <v>0.12218051985635925</v>
      </c>
      <c r="M41" s="135">
        <v>27.278667441844586</v>
      </c>
      <c r="N41" s="135">
        <v>6.5614008578751406</v>
      </c>
      <c r="O41" s="135">
        <v>7.3815571152680594E-3</v>
      </c>
      <c r="P41" s="135">
        <v>7.7580859420743661E-3</v>
      </c>
      <c r="Q41" s="135">
        <v>0.10375842551900794</v>
      </c>
      <c r="R41" s="136">
        <v>4.9680763963322536E-2</v>
      </c>
      <c r="S41" s="135">
        <v>0.51088072301100751</v>
      </c>
      <c r="T41" s="135">
        <v>0.19482346920846122</v>
      </c>
      <c r="U41" s="135"/>
      <c r="V41" s="135">
        <v>9.3698129805233616</v>
      </c>
      <c r="W41" s="135">
        <v>105.71309710693946</v>
      </c>
      <c r="X41" s="135">
        <v>26.648487604183426</v>
      </c>
      <c r="Y41" s="135">
        <v>2.5044388416556727</v>
      </c>
      <c r="Z41" s="135"/>
      <c r="AA41" s="135">
        <v>16.325422484098269</v>
      </c>
      <c r="AB41" s="135">
        <v>64.465944153446017</v>
      </c>
      <c r="AC41" s="135">
        <v>14.354558021939226</v>
      </c>
      <c r="AD41" s="135">
        <v>16.250776494867402</v>
      </c>
      <c r="AE41" s="135">
        <v>1.5272564982044905</v>
      </c>
      <c r="AF41" s="135">
        <v>96.673181157688006</v>
      </c>
      <c r="AG41" s="135">
        <v>98.569399630616189</v>
      </c>
      <c r="AH41" s="135">
        <v>5.9031926594003226</v>
      </c>
      <c r="AI41" s="135">
        <v>3.3171216770202792</v>
      </c>
      <c r="AJ41" s="135">
        <v>8.6532678590148073</v>
      </c>
    </row>
    <row r="42" spans="1:40" s="26" customFormat="1" ht="12" x14ac:dyDescent="0.15">
      <c r="B42" s="27">
        <v>3</v>
      </c>
      <c r="C42" s="28">
        <v>41508</v>
      </c>
      <c r="D42" s="125">
        <f t="shared" si="2"/>
        <v>14</v>
      </c>
      <c r="F42" s="134">
        <v>500</v>
      </c>
      <c r="H42" s="135">
        <v>179.95142857142858</v>
      </c>
      <c r="I42" s="135">
        <v>6.1627252675506838</v>
      </c>
      <c r="J42" s="135">
        <v>1.9107658776496539</v>
      </c>
      <c r="K42" s="135">
        <v>0.8270845743638674</v>
      </c>
      <c r="L42" s="135">
        <v>0.10188098051140081</v>
      </c>
      <c r="M42" s="135">
        <v>26.430883377533636</v>
      </c>
      <c r="N42" s="135">
        <v>8.1271946493376213</v>
      </c>
      <c r="O42" s="135">
        <v>6.0845096612647132E-3</v>
      </c>
      <c r="P42" s="135">
        <v>6.2728809278379113E-3</v>
      </c>
      <c r="Q42" s="135">
        <v>8.6998622425524585E-2</v>
      </c>
      <c r="R42" s="136">
        <v>5.5406551584082385E-2</v>
      </c>
      <c r="S42" s="135">
        <v>0.47206560346274873</v>
      </c>
      <c r="T42" s="135">
        <v>0.18919858332770828</v>
      </c>
      <c r="U42" s="135"/>
      <c r="V42" s="135">
        <v>11.089912157889849</v>
      </c>
      <c r="W42" s="135">
        <v>112.64578114741175</v>
      </c>
      <c r="X42" s="135">
        <v>36.333336835818336</v>
      </c>
      <c r="Y42" s="135">
        <v>2.291703498410556</v>
      </c>
      <c r="Z42" s="135"/>
      <c r="AA42" s="135">
        <v>17.607786478716239</v>
      </c>
      <c r="AB42" s="135">
        <v>62.597881018043154</v>
      </c>
      <c r="AC42" s="135">
        <v>15.923048980413782</v>
      </c>
      <c r="AD42" s="135">
        <v>20.190635397704803</v>
      </c>
      <c r="AE42" s="135">
        <v>1.2735122563925101</v>
      </c>
      <c r="AF42" s="135">
        <v>97.402228733565678</v>
      </c>
      <c r="AG42" s="135">
        <v>101.66981515085669</v>
      </c>
      <c r="AH42" s="135">
        <v>4.6136046153550678</v>
      </c>
      <c r="AI42" s="135">
        <v>3.2252644552828063</v>
      </c>
      <c r="AJ42" s="135">
        <v>8.6929999280976773</v>
      </c>
    </row>
    <row r="43" spans="1:40" s="26" customFormat="1" ht="12" x14ac:dyDescent="0.15">
      <c r="B43" s="27">
        <v>4</v>
      </c>
      <c r="C43" s="28">
        <v>41522</v>
      </c>
      <c r="D43" s="125">
        <f t="shared" si="2"/>
        <v>14</v>
      </c>
      <c r="F43" s="134">
        <v>500</v>
      </c>
      <c r="H43" s="135">
        <v>107.9542857142857</v>
      </c>
      <c r="I43" s="135">
        <v>5.6860850053757979</v>
      </c>
      <c r="J43" s="135">
        <v>3.7882343551464768</v>
      </c>
      <c r="K43" s="135">
        <v>0.78652940133746485</v>
      </c>
      <c r="L43" s="135">
        <v>0.1071101602256951</v>
      </c>
      <c r="M43" s="135">
        <v>22.244195685285106</v>
      </c>
      <c r="N43" s="135">
        <v>13.932354664438664</v>
      </c>
      <c r="O43" s="135">
        <v>6.10994396127064E-3</v>
      </c>
      <c r="P43" s="135">
        <v>4.013592108357715E-3</v>
      </c>
      <c r="Q43" s="135">
        <v>9.2343352336396303E-2</v>
      </c>
      <c r="R43" s="136">
        <v>4.9621922258605802E-2</v>
      </c>
      <c r="S43" s="135">
        <v>0.38994570736645423</v>
      </c>
      <c r="T43" s="135">
        <v>0.13268887275650199</v>
      </c>
      <c r="U43" s="135"/>
      <c r="V43" s="135">
        <v>6.1383724526605468</v>
      </c>
      <c r="W43" s="135">
        <v>56.683459046910379</v>
      </c>
      <c r="X43" s="135">
        <v>37.456897392440474</v>
      </c>
      <c r="Y43" s="135">
        <v>1.4453751049884511</v>
      </c>
      <c r="Z43" s="135"/>
      <c r="AA43" s="135">
        <v>16.245957158216566</v>
      </c>
      <c r="AB43" s="135">
        <v>52.506909449551756</v>
      </c>
      <c r="AC43" s="135">
        <v>31.568619626220638</v>
      </c>
      <c r="AD43" s="135">
        <v>34.69699896081454</v>
      </c>
      <c r="AE43" s="135">
        <v>1.3388770028211887</v>
      </c>
      <c r="AF43" s="135">
        <v>101.66036323681016</v>
      </c>
      <c r="AG43" s="135">
        <v>104.78874257140406</v>
      </c>
      <c r="AH43" s="135">
        <v>2.2519319900611232</v>
      </c>
      <c r="AI43" s="135">
        <v>1.5009855442684032</v>
      </c>
      <c r="AJ43" s="135">
        <v>8.4342248723628366</v>
      </c>
    </row>
    <row r="44" spans="1:40" s="26" customFormat="1" ht="12" x14ac:dyDescent="0.15">
      <c r="B44" s="27">
        <v>5</v>
      </c>
      <c r="C44" s="28">
        <v>41536</v>
      </c>
      <c r="D44" s="125">
        <f t="shared" si="2"/>
        <v>14</v>
      </c>
      <c r="F44" s="134">
        <v>500</v>
      </c>
      <c r="H44" s="135">
        <v>128.6057142857143</v>
      </c>
      <c r="I44" s="135">
        <v>6.0277157176809988</v>
      </c>
      <c r="J44" s="135">
        <v>5.4823013010241253</v>
      </c>
      <c r="K44" s="135">
        <v>0.70746891640256704</v>
      </c>
      <c r="L44" s="135">
        <v>0.12914174133691936</v>
      </c>
      <c r="M44" s="135">
        <v>14.265874747314376</v>
      </c>
      <c r="N44" s="135">
        <v>20.233690565224926</v>
      </c>
      <c r="O44" s="135">
        <v>6.8102938198451521E-3</v>
      </c>
      <c r="P44" s="135">
        <v>4.7912537317124429E-3</v>
      </c>
      <c r="Q44" s="135">
        <v>9.1509371216581661E-2</v>
      </c>
      <c r="R44" s="136">
        <v>3.2605591717725098E-2</v>
      </c>
      <c r="S44" s="135">
        <v>0.32452802341951037</v>
      </c>
      <c r="T44" s="135">
        <v>9.6814277783808425E-2</v>
      </c>
      <c r="U44" s="135"/>
      <c r="V44" s="135">
        <v>7.7519868538359189</v>
      </c>
      <c r="W44" s="135">
        <v>42.66893761078618</v>
      </c>
      <c r="X44" s="135">
        <v>64.846601120812565</v>
      </c>
      <c r="Y44" s="135">
        <v>2.0760457360919338</v>
      </c>
      <c r="Z44" s="135"/>
      <c r="AA44" s="135">
        <v>17.222044907659999</v>
      </c>
      <c r="AB44" s="135">
        <v>33.178103980661071</v>
      </c>
      <c r="AC44" s="135">
        <v>45.685844175201048</v>
      </c>
      <c r="AD44" s="135">
        <v>50.422799236391171</v>
      </c>
      <c r="AE44" s="135">
        <v>1.6142717667114919</v>
      </c>
      <c r="AF44" s="135">
        <v>97.700264830233621</v>
      </c>
      <c r="AG44" s="135">
        <v>102.43721989142374</v>
      </c>
      <c r="AH44" s="135">
        <v>0.97916377690942402</v>
      </c>
      <c r="AI44" s="135">
        <v>1.0994863993620685</v>
      </c>
      <c r="AJ44" s="135">
        <v>9.9401328325774738</v>
      </c>
    </row>
    <row r="45" spans="1:40" s="26" customFormat="1" ht="12" x14ac:dyDescent="0.15">
      <c r="B45" s="27">
        <v>6</v>
      </c>
      <c r="C45" s="28">
        <v>41550</v>
      </c>
      <c r="D45" s="125">
        <f t="shared" si="2"/>
        <v>14</v>
      </c>
      <c r="F45" s="134">
        <v>500</v>
      </c>
      <c r="H45" s="135">
        <v>213.28214285714284</v>
      </c>
      <c r="I45" s="135">
        <v>8.0291631135040884</v>
      </c>
      <c r="J45" s="135">
        <v>5.7889328717569324</v>
      </c>
      <c r="K45" s="135">
        <v>0.73182682860771864</v>
      </c>
      <c r="L45" s="135">
        <v>5.933787557745468E-2</v>
      </c>
      <c r="M45" s="135">
        <v>7.856134525383923</v>
      </c>
      <c r="N45" s="135">
        <v>26.43587840559141</v>
      </c>
      <c r="O45" s="135">
        <v>3.7606258988960193E-3</v>
      </c>
      <c r="P45" s="135">
        <v>1.6932656233704091E-3</v>
      </c>
      <c r="Q45" s="135">
        <v>5.411365900690588E-2</v>
      </c>
      <c r="R45" s="136">
        <v>1.4874180555727409E-2</v>
      </c>
      <c r="S45" s="135">
        <v>0.25215932865194324</v>
      </c>
      <c r="T45" s="135">
        <v>6.401826396706968E-2</v>
      </c>
      <c r="U45" s="135"/>
      <c r="V45" s="135">
        <v>17.124771141976808</v>
      </c>
      <c r="W45" s="135">
        <v>39.174976331836824</v>
      </c>
      <c r="X45" s="135">
        <v>140.79932350068825</v>
      </c>
      <c r="Y45" s="135">
        <v>1.581963656968757</v>
      </c>
      <c r="Z45" s="135"/>
      <c r="AA45" s="135">
        <v>22.940466038583111</v>
      </c>
      <c r="AB45" s="135">
        <v>18.367677578181667</v>
      </c>
      <c r="AC45" s="135">
        <v>48.241107264641101</v>
      </c>
      <c r="AD45" s="135">
        <v>66.015523669506706</v>
      </c>
      <c r="AE45" s="135">
        <v>0.74172344471818352</v>
      </c>
      <c r="AF45" s="135">
        <v>90.290974326124072</v>
      </c>
      <c r="AG45" s="135">
        <v>108.06539073098968</v>
      </c>
      <c r="AH45" s="135">
        <v>0.41403676013837576</v>
      </c>
      <c r="AI45" s="135">
        <v>1.386985009392111</v>
      </c>
      <c r="AJ45" s="135">
        <v>12.799963870654919</v>
      </c>
    </row>
    <row r="46" spans="1:40" s="26" customFormat="1" ht="12" x14ac:dyDescent="0.15">
      <c r="B46" s="27">
        <v>7</v>
      </c>
      <c r="C46" s="28">
        <v>41564</v>
      </c>
      <c r="D46" s="125">
        <f t="shared" si="2"/>
        <v>14</v>
      </c>
      <c r="F46" s="134">
        <v>500</v>
      </c>
      <c r="H46" s="135">
        <v>96.148571428571429</v>
      </c>
      <c r="I46" s="135">
        <v>7.0719919271536309</v>
      </c>
      <c r="J46" s="135">
        <v>9.101112022300855</v>
      </c>
      <c r="K46" s="135">
        <v>0.78798109333748412</v>
      </c>
      <c r="L46" s="135">
        <v>6.1766191553933036E-2</v>
      </c>
      <c r="M46" s="135">
        <v>7.9298004461291898</v>
      </c>
      <c r="N46" s="135">
        <v>28.468726756908922</v>
      </c>
      <c r="O46" s="135">
        <v>3.6336665137514509E-3</v>
      </c>
      <c r="P46" s="135">
        <v>1.375398409236798E-3</v>
      </c>
      <c r="Q46" s="135">
        <v>5.1723763118011169E-2</v>
      </c>
      <c r="R46" s="136">
        <v>1.7334390099742678E-2</v>
      </c>
      <c r="S46" s="135">
        <v>0.20185223492312329</v>
      </c>
      <c r="T46" s="135">
        <v>4.3525875040767256E-2</v>
      </c>
      <c r="U46" s="135"/>
      <c r="V46" s="135">
        <v>6.7996192095021142</v>
      </c>
      <c r="W46" s="135">
        <v>17.81108458352832</v>
      </c>
      <c r="X46" s="135">
        <v>68.356451063172329</v>
      </c>
      <c r="Y46" s="135">
        <v>0.7423413850617695</v>
      </c>
      <c r="Z46" s="135"/>
      <c r="AA46" s="135">
        <v>20.205691220438947</v>
      </c>
      <c r="AB46" s="135">
        <v>18.524544170435373</v>
      </c>
      <c r="AC46" s="135">
        <v>75.842600185840453</v>
      </c>
      <c r="AD46" s="135">
        <v>71.094609152829889</v>
      </c>
      <c r="AE46" s="135">
        <v>0.7720773944241629</v>
      </c>
      <c r="AF46" s="135">
        <v>115.34491297113892</v>
      </c>
      <c r="AG46" s="135">
        <v>110.59692193812838</v>
      </c>
      <c r="AH46" s="135">
        <v>0.38774087510139321</v>
      </c>
      <c r="AI46" s="135">
        <v>0.77704701467521975</v>
      </c>
      <c r="AJ46" s="135">
        <v>10.470628442873352</v>
      </c>
    </row>
    <row r="47" spans="1:40" s="26" customFormat="1" ht="12" x14ac:dyDescent="0.15">
      <c r="B47" s="27">
        <v>8</v>
      </c>
      <c r="C47" s="28">
        <v>41578</v>
      </c>
      <c r="D47" s="125">
        <f t="shared" si="2"/>
        <v>14</v>
      </c>
      <c r="F47" s="134">
        <v>500</v>
      </c>
      <c r="H47" s="135">
        <v>63.471428571428575</v>
      </c>
      <c r="I47" s="135">
        <v>6.7637785452706112</v>
      </c>
      <c r="J47" s="135">
        <v>6.0248814735585725</v>
      </c>
      <c r="K47" s="135">
        <v>0.44258945010632994</v>
      </c>
      <c r="L47" s="135">
        <v>2.4485668882109957E-2</v>
      </c>
      <c r="M47" s="135">
        <v>4.7520619296731494</v>
      </c>
      <c r="N47" s="135">
        <v>32.527680759868005</v>
      </c>
      <c r="O47" s="135">
        <v>1.4028064721291597E-3</v>
      </c>
      <c r="P47" s="135">
        <v>4.00886260422599E-4</v>
      </c>
      <c r="Q47" s="135">
        <v>2.3127167706215705E-2</v>
      </c>
      <c r="R47" s="136">
        <v>1.161554606044729E-2</v>
      </c>
      <c r="S47" s="135">
        <v>0.13662264153958895</v>
      </c>
      <c r="T47" s="135">
        <v>2.8275268069480934E-2</v>
      </c>
      <c r="U47" s="135"/>
      <c r="V47" s="135">
        <v>4.2930668680910467</v>
      </c>
      <c r="W47" s="135">
        <v>7.1113199813945176</v>
      </c>
      <c r="X47" s="135">
        <v>51.595032393811415</v>
      </c>
      <c r="Y47" s="135">
        <v>0.1942675479343117</v>
      </c>
      <c r="Z47" s="135"/>
      <c r="AA47" s="135">
        <v>19.325081557916032</v>
      </c>
      <c r="AB47" s="135">
        <v>11.2039702610312</v>
      </c>
      <c r="AC47" s="135">
        <v>50.2073456129881</v>
      </c>
      <c r="AD47" s="135">
        <v>81.288594813567371</v>
      </c>
      <c r="AE47" s="135">
        <v>0.30607086102637443</v>
      </c>
      <c r="AF47" s="135">
        <v>81.042468292961701</v>
      </c>
      <c r="AG47" s="135">
        <v>112.12371749354097</v>
      </c>
      <c r="AH47" s="135">
        <v>0.20510349368738837</v>
      </c>
      <c r="AI47" s="135">
        <v>1.1226409307726368</v>
      </c>
      <c r="AJ47" s="135">
        <v>17.82933363546417</v>
      </c>
    </row>
    <row r="48" spans="1:40" s="26" customFormat="1" ht="12" x14ac:dyDescent="0.15">
      <c r="B48" s="27">
        <v>9</v>
      </c>
      <c r="C48" s="28">
        <v>41592</v>
      </c>
      <c r="D48" s="125">
        <f t="shared" si="2"/>
        <v>14</v>
      </c>
      <c r="F48" s="134">
        <v>500</v>
      </c>
      <c r="H48" s="135">
        <v>85.354285714285723</v>
      </c>
      <c r="I48" s="135">
        <v>4.6416769961667486</v>
      </c>
      <c r="J48" s="135">
        <v>6.553189776493439</v>
      </c>
      <c r="K48" s="135">
        <v>0.31441213266012646</v>
      </c>
      <c r="L48" s="135">
        <v>2.0131012715453638E-2</v>
      </c>
      <c r="M48" s="135">
        <v>8.8217295317537392</v>
      </c>
      <c r="N48" s="135">
        <v>29.99402021066264</v>
      </c>
      <c r="O48" s="135">
        <v>1.3247858987384083E-3</v>
      </c>
      <c r="P48" s="135">
        <v>6.7433493305882808E-4</v>
      </c>
      <c r="Q48" s="135">
        <v>2.9909668456598777E-2</v>
      </c>
      <c r="R48" s="136">
        <v>7.3820038358713806E-3</v>
      </c>
      <c r="S48" s="135">
        <v>0.14199627242743273</v>
      </c>
      <c r="T48" s="135">
        <v>4.1200923903274157E-2</v>
      </c>
      <c r="U48" s="135"/>
      <c r="V48" s="135">
        <v>3.9618702452424417</v>
      </c>
      <c r="W48" s="135">
        <v>17.930302695977488</v>
      </c>
      <c r="X48" s="135">
        <v>63.98147591688609</v>
      </c>
      <c r="Y48" s="135">
        <v>0.21478352637909359</v>
      </c>
      <c r="Z48" s="135"/>
      <c r="AA48" s="135">
        <v>13.26193427476214</v>
      </c>
      <c r="AB48" s="135">
        <v>21.006915523840529</v>
      </c>
      <c r="AC48" s="135">
        <v>54.609914804111988</v>
      </c>
      <c r="AD48" s="135">
        <v>74.959886760762288</v>
      </c>
      <c r="AE48" s="135">
        <v>0.25163765894317047</v>
      </c>
      <c r="AF48" s="135">
        <v>89.130402261657821</v>
      </c>
      <c r="AG48" s="135">
        <v>109.48037421830813</v>
      </c>
      <c r="AH48" s="135">
        <v>0.41702692345126652</v>
      </c>
      <c r="AI48" s="135">
        <v>0.70830803844818213</v>
      </c>
      <c r="AJ48" s="135">
        <v>17.2235396358417</v>
      </c>
    </row>
    <row r="49" spans="1:40" s="26" customFormat="1" ht="12" x14ac:dyDescent="0.15">
      <c r="B49" s="27">
        <v>10</v>
      </c>
      <c r="C49" s="28">
        <v>41606</v>
      </c>
      <c r="D49" s="125">
        <f t="shared" si="2"/>
        <v>14</v>
      </c>
      <c r="F49" s="134">
        <v>500</v>
      </c>
      <c r="H49" s="135">
        <v>61.837142857142858</v>
      </c>
      <c r="I49" s="135">
        <v>6.4501424184044129</v>
      </c>
      <c r="J49" s="135">
        <v>6.1965556272315006</v>
      </c>
      <c r="K49" s="135">
        <v>1.0678487640369576</v>
      </c>
      <c r="L49" s="135">
        <v>6.8056350053750228E-2</v>
      </c>
      <c r="M49" s="135">
        <v>12.008155177080354</v>
      </c>
      <c r="N49" s="135">
        <v>20.910429856830234</v>
      </c>
      <c r="O49" s="135">
        <v>4.1113882542872489E-3</v>
      </c>
      <c r="P49" s="135">
        <v>8.7334302561773011E-4</v>
      </c>
      <c r="Q49" s="135">
        <v>6.6696666564997134E-2</v>
      </c>
      <c r="R49" s="136">
        <v>3.2974653998326199E-2</v>
      </c>
      <c r="S49" s="135">
        <v>0.27148449766559968</v>
      </c>
      <c r="T49" s="135">
        <v>5.3228739092339633E-2</v>
      </c>
      <c r="U49" s="135"/>
      <c r="V49" s="135">
        <v>3.9885837817579062</v>
      </c>
      <c r="W49" s="135">
        <v>17.475773858711353</v>
      </c>
      <c r="X49" s="135">
        <v>32.273425828519294</v>
      </c>
      <c r="Y49" s="135">
        <v>0.5260512800761844</v>
      </c>
      <c r="Z49" s="135"/>
      <c r="AA49" s="135">
        <v>18.428978338298325</v>
      </c>
      <c r="AB49" s="135">
        <v>28.260965903751668</v>
      </c>
      <c r="AC49" s="135">
        <v>51.637963560262506</v>
      </c>
      <c r="AD49" s="135">
        <v>52.191004204508396</v>
      </c>
      <c r="AE49" s="135">
        <v>0.85070437567187784</v>
      </c>
      <c r="AF49" s="135">
        <v>99.178612177984377</v>
      </c>
      <c r="AG49" s="135">
        <v>99.731652822230274</v>
      </c>
      <c r="AH49" s="135">
        <v>0.8057903737692772</v>
      </c>
      <c r="AI49" s="135">
        <v>1.0409238303386634</v>
      </c>
      <c r="AJ49" s="135">
        <v>7.047033632699609</v>
      </c>
    </row>
    <row r="50" spans="1:40" s="26" customFormat="1" ht="12" x14ac:dyDescent="0.15">
      <c r="B50" s="27">
        <v>11</v>
      </c>
      <c r="C50" s="28">
        <v>41620</v>
      </c>
      <c r="D50" s="125">
        <f t="shared" si="2"/>
        <v>14</v>
      </c>
      <c r="F50" s="134">
        <v>500</v>
      </c>
      <c r="H50" s="135">
        <v>27.288095238095242</v>
      </c>
      <c r="I50" s="135">
        <v>7.1526546145487773</v>
      </c>
      <c r="J50" s="135">
        <v>6.599421047601802</v>
      </c>
      <c r="K50" s="135">
        <v>0.60435019845957216</v>
      </c>
      <c r="L50" s="135">
        <v>3.233639269829508E-2</v>
      </c>
      <c r="M50" s="135">
        <v>3.3180162424860651</v>
      </c>
      <c r="N50" s="135">
        <v>31.37561837491323</v>
      </c>
      <c r="O50" s="135">
        <v>2.1839035613120993E-3</v>
      </c>
      <c r="P50" s="135">
        <v>2.2717890512116562E-3</v>
      </c>
      <c r="Q50" s="135">
        <v>4.4053003263839402E-2</v>
      </c>
      <c r="R50" s="136">
        <v>1.3187093958756901E-2</v>
      </c>
      <c r="S50" s="135">
        <v>0.14514978269059914</v>
      </c>
      <c r="T50" s="135">
        <v>1.2557984658534438E-2</v>
      </c>
      <c r="U50" s="135"/>
      <c r="V50" s="135">
        <v>1.9518232032700844</v>
      </c>
      <c r="W50" s="135">
        <v>2.1005889633352544</v>
      </c>
      <c r="X50" s="135">
        <v>21.39349157717399</v>
      </c>
      <c r="Y50" s="135">
        <v>0.11029982045094046</v>
      </c>
      <c r="Z50" s="135"/>
      <c r="AA50" s="135">
        <v>20.436156041567937</v>
      </c>
      <c r="AB50" s="135">
        <v>7.6978218706989505</v>
      </c>
      <c r="AC50" s="135">
        <v>54.995175396681681</v>
      </c>
      <c r="AD50" s="135">
        <v>78.398625446410193</v>
      </c>
      <c r="AE50" s="135">
        <v>0.40420490872868847</v>
      </c>
      <c r="AF50" s="135">
        <v>83.533358217677247</v>
      </c>
      <c r="AG50" s="135">
        <v>106.93680826740577</v>
      </c>
      <c r="AH50" s="135">
        <v>0.14611342997745122</v>
      </c>
      <c r="AI50" s="135">
        <v>1.0838306213464008</v>
      </c>
      <c r="AJ50" s="135">
        <v>13.807828206631745</v>
      </c>
    </row>
    <row r="51" spans="1:40" s="26" customFormat="1" ht="12" x14ac:dyDescent="0.15">
      <c r="B51" s="27">
        <v>12</v>
      </c>
      <c r="C51" s="28">
        <v>41634</v>
      </c>
      <c r="D51" s="125">
        <f t="shared" si="2"/>
        <v>14</v>
      </c>
      <c r="F51" s="134">
        <v>500</v>
      </c>
      <c r="H51" s="135">
        <v>12.735714285714289</v>
      </c>
      <c r="I51" s="135">
        <v>7.9071417399692283</v>
      </c>
      <c r="J51" s="135">
        <v>7.6326221506583689</v>
      </c>
      <c r="K51" s="135">
        <v>1.2323640546325914</v>
      </c>
      <c r="L51" s="135">
        <v>7.8085162781319897E-2</v>
      </c>
      <c r="M51" s="135">
        <v>6.8256855249431245</v>
      </c>
      <c r="N51" s="135">
        <v>25.685205141147961</v>
      </c>
      <c r="O51" s="135">
        <v>5.0025835472752838E-3</v>
      </c>
      <c r="P51" s="135">
        <v>7.0053032978233121E-3</v>
      </c>
      <c r="Q51" s="135">
        <v>0.13677452305440704</v>
      </c>
      <c r="R51" s="136">
        <v>5.0790930995927554E-2</v>
      </c>
      <c r="S51" s="135">
        <v>0.25271522517305017</v>
      </c>
      <c r="T51" s="135">
        <v>3.3898507819973396E-2</v>
      </c>
      <c r="U51" s="135"/>
      <c r="V51" s="135">
        <v>1.0070309801689385</v>
      </c>
      <c r="W51" s="135">
        <v>2.0046934114724393</v>
      </c>
      <c r="X51" s="135">
        <v>8.1655549721513001</v>
      </c>
      <c r="Y51" s="135">
        <v>0.12430879039204769</v>
      </c>
      <c r="Z51" s="135"/>
      <c r="AA51" s="135">
        <v>22.591833542769226</v>
      </c>
      <c r="AB51" s="135">
        <v>15.740722243754425</v>
      </c>
      <c r="AC51" s="135">
        <v>63.605184588819746</v>
      </c>
      <c r="AD51" s="135">
        <v>64.115406399393251</v>
      </c>
      <c r="AE51" s="135">
        <v>0.97606453476649868</v>
      </c>
      <c r="AF51" s="135">
        <v>102.91380491010989</v>
      </c>
      <c r="AG51" s="135">
        <v>103.4240267206834</v>
      </c>
      <c r="AH51" s="135">
        <v>0.3653364320768373</v>
      </c>
      <c r="AI51" s="135">
        <v>1.0359666159141889</v>
      </c>
      <c r="AJ51" s="135">
        <v>7.4856116274675388</v>
      </c>
    </row>
    <row r="52" spans="1:40" s="26" customFormat="1" ht="12" x14ac:dyDescent="0.15">
      <c r="B52" s="27">
        <v>13</v>
      </c>
      <c r="C52" s="28">
        <v>41648</v>
      </c>
      <c r="D52" s="125">
        <f t="shared" si="2"/>
        <v>14</v>
      </c>
      <c r="F52" s="134">
        <v>500</v>
      </c>
      <c r="H52" s="135">
        <v>16.047619047619044</v>
      </c>
      <c r="I52" s="135">
        <v>8.6272243190356157</v>
      </c>
      <c r="J52" s="135">
        <v>5.2049618876065153</v>
      </c>
      <c r="K52" s="135">
        <v>1.2537655062681439</v>
      </c>
      <c r="L52" s="135">
        <v>0.14594492405244397</v>
      </c>
      <c r="M52" s="135">
        <v>11.900742881602239</v>
      </c>
      <c r="N52" s="135">
        <v>19.08511183769739</v>
      </c>
      <c r="O52" s="135">
        <v>8.8040701344318743E-3</v>
      </c>
      <c r="P52" s="135">
        <v>1.278557408228125E-2</v>
      </c>
      <c r="Q52" s="135">
        <v>0.14601569221213853</v>
      </c>
      <c r="R52" s="136">
        <v>8.6714435953203731E-2</v>
      </c>
      <c r="S52" s="135">
        <v>0.30101272247986299</v>
      </c>
      <c r="T52" s="135">
        <v>6.7006125135211578E-2</v>
      </c>
      <c r="U52" s="135"/>
      <c r="V52" s="135">
        <v>1.3844640931023819</v>
      </c>
      <c r="W52" s="135">
        <v>4.3912491295229144</v>
      </c>
      <c r="X52" s="135">
        <v>7.6274892495252171</v>
      </c>
      <c r="Y52" s="135">
        <v>0.29275856789091431</v>
      </c>
      <c r="Z52" s="135"/>
      <c r="AA52" s="135">
        <v>24.649212340101762</v>
      </c>
      <c r="AB52" s="135">
        <v>27.363866979222912</v>
      </c>
      <c r="AC52" s="135">
        <v>43.374682396720964</v>
      </c>
      <c r="AD52" s="135">
        <v>47.530348439177921</v>
      </c>
      <c r="AE52" s="135">
        <v>1.8243115506555496</v>
      </c>
      <c r="AF52" s="135">
        <v>97.212073266701196</v>
      </c>
      <c r="AG52" s="135">
        <v>101.36773930915814</v>
      </c>
      <c r="AH52" s="135">
        <v>0.85671663442064672</v>
      </c>
      <c r="AI52" s="135">
        <v>1.657499998141738</v>
      </c>
      <c r="AJ52" s="135">
        <v>8.02789276667359</v>
      </c>
    </row>
    <row r="53" spans="1:40" s="26" customFormat="1" ht="12" x14ac:dyDescent="0.15">
      <c r="B53" s="27">
        <v>14</v>
      </c>
      <c r="C53" s="28">
        <v>41662</v>
      </c>
      <c r="D53" s="125">
        <f t="shared" si="2"/>
        <v>14</v>
      </c>
      <c r="F53" s="134">
        <v>500</v>
      </c>
      <c r="H53" s="135">
        <v>12.040476190476189</v>
      </c>
      <c r="I53" s="135">
        <v>11.6965300118844</v>
      </c>
      <c r="J53" s="135">
        <v>5.3697150797114102</v>
      </c>
      <c r="K53" s="135">
        <v>2.0204245720363696</v>
      </c>
      <c r="L53" s="135">
        <v>0.21605749594131876</v>
      </c>
      <c r="M53" s="135">
        <v>11.759531207197936</v>
      </c>
      <c r="N53" s="135">
        <v>18.043275920857742</v>
      </c>
      <c r="O53" s="135">
        <v>1.2351917066789909E-2</v>
      </c>
      <c r="P53" s="135">
        <v>1.2585308884772302E-2</v>
      </c>
      <c r="Q53" s="135">
        <v>0.19998524117588246</v>
      </c>
      <c r="R53" s="136">
        <v>7.8205169273478384E-2</v>
      </c>
      <c r="S53" s="135">
        <v>0.40295723944254513</v>
      </c>
      <c r="T53" s="135">
        <v>8.1995480149418848E-2</v>
      </c>
      <c r="U53" s="135"/>
      <c r="V53" s="135">
        <v>1.408317911192843</v>
      </c>
      <c r="W53" s="135">
        <v>3.1846427363396921</v>
      </c>
      <c r="X53" s="135">
        <v>5.3987229138863073</v>
      </c>
      <c r="Y53" s="135">
        <v>0.32517939195691931</v>
      </c>
      <c r="Z53" s="135"/>
      <c r="AA53" s="135">
        <v>33.418657176812573</v>
      </c>
      <c r="AB53" s="135">
        <v>26.449474970588707</v>
      </c>
      <c r="AC53" s="135">
        <v>44.747625664261754</v>
      </c>
      <c r="AD53" s="135">
        <v>44.838117932217706</v>
      </c>
      <c r="AE53" s="135">
        <v>2.7007186992664844</v>
      </c>
      <c r="AF53" s="135">
        <v>107.31647651092952</v>
      </c>
      <c r="AG53" s="135">
        <v>107.40696877888548</v>
      </c>
      <c r="AH53" s="135">
        <v>0.87780976474864991</v>
      </c>
      <c r="AI53" s="135">
        <v>2.1782403420393432</v>
      </c>
      <c r="AJ53" s="135">
        <v>6.7540020396693929</v>
      </c>
    </row>
    <row r="54" spans="1:40" s="26" customFormat="1" ht="12" x14ac:dyDescent="0.15">
      <c r="B54" s="27">
        <v>15</v>
      </c>
      <c r="C54" s="28">
        <v>41676</v>
      </c>
      <c r="D54" s="125">
        <f t="shared" si="2"/>
        <v>14</v>
      </c>
      <c r="F54" s="134">
        <v>500</v>
      </c>
      <c r="H54" s="135">
        <v>8.1428571428571423</v>
      </c>
      <c r="I54" s="135">
        <v>8.6426021810998446</v>
      </c>
      <c r="J54" s="135">
        <v>5.687861400223877</v>
      </c>
      <c r="K54" s="135">
        <v>1.3290032101238427</v>
      </c>
      <c r="L54" s="135">
        <v>0.26026248787765011</v>
      </c>
      <c r="M54" s="135">
        <v>11.602266952806632</v>
      </c>
      <c r="N54" s="135">
        <v>22.968853749162445</v>
      </c>
      <c r="O54" s="135">
        <v>1.5020117577762702E-2</v>
      </c>
      <c r="P54" s="135">
        <v>1.1791816723226446E-2</v>
      </c>
      <c r="Q54" s="135">
        <v>0.2203072340257998</v>
      </c>
      <c r="R54" s="136">
        <v>8.636618686747248E-2</v>
      </c>
      <c r="S54" s="135">
        <v>0.3711099515027404</v>
      </c>
      <c r="T54" s="135">
        <v>9.9308983702988657E-2</v>
      </c>
      <c r="U54" s="135"/>
      <c r="V54" s="135">
        <v>0.70375474903241586</v>
      </c>
      <c r="W54" s="135">
        <v>2.0934639323078019</v>
      </c>
      <c r="X54" s="135">
        <v>4.6493113671348079</v>
      </c>
      <c r="Y54" s="135">
        <v>0.2649100323040367</v>
      </c>
      <c r="Z54" s="135"/>
      <c r="AA54" s="135">
        <v>24.6931490888567</v>
      </c>
      <c r="AB54" s="135">
        <v>25.709206186236166</v>
      </c>
      <c r="AC54" s="135">
        <v>47.398845001865645</v>
      </c>
      <c r="AD54" s="135">
        <v>57.096806263059058</v>
      </c>
      <c r="AE54" s="135">
        <v>3.2532810984706262</v>
      </c>
      <c r="AF54" s="135">
        <v>101.05448137542913</v>
      </c>
      <c r="AG54" s="135">
        <v>110.75244263662255</v>
      </c>
      <c r="AH54" s="135">
        <v>0.67005056508211358</v>
      </c>
      <c r="AI54" s="135">
        <v>1.5194818531899648</v>
      </c>
      <c r="AJ54" s="135">
        <v>7.5869161196459673</v>
      </c>
    </row>
    <row r="55" spans="1:40" s="26" customFormat="1" ht="12" x14ac:dyDescent="0.15">
      <c r="B55" s="27">
        <v>16</v>
      </c>
      <c r="C55" s="28">
        <v>41690</v>
      </c>
      <c r="D55" s="125">
        <f t="shared" si="2"/>
        <v>14</v>
      </c>
      <c r="F55" s="134">
        <v>500</v>
      </c>
      <c r="H55" s="135">
        <v>15.638775510204081</v>
      </c>
      <c r="I55" s="135">
        <v>7.6097277835115431</v>
      </c>
      <c r="J55" s="135">
        <v>4.4056542211469409</v>
      </c>
      <c r="K55" s="135">
        <v>1.3423296022560074</v>
      </c>
      <c r="L55" s="135">
        <v>0.19432344751969488</v>
      </c>
      <c r="M55" s="135">
        <v>18.622613073236938</v>
      </c>
      <c r="N55" s="135">
        <v>14.933707987364395</v>
      </c>
      <c r="O55" s="135">
        <v>1.1117713077835215E-2</v>
      </c>
      <c r="P55" s="135">
        <v>9.9177109237612027E-3</v>
      </c>
      <c r="Q55" s="135">
        <v>0.14284776447356137</v>
      </c>
      <c r="R55" s="136">
        <v>8.5205639529944546E-2</v>
      </c>
      <c r="S55" s="135">
        <v>0.37155888664987585</v>
      </c>
      <c r="T55" s="135">
        <v>0.13825739453102645</v>
      </c>
      <c r="U55" s="135"/>
      <c r="V55" s="135">
        <v>1.1900682450009989</v>
      </c>
      <c r="W55" s="135">
        <v>6.7401972246014763</v>
      </c>
      <c r="X55" s="135">
        <v>5.8006354090817158</v>
      </c>
      <c r="Y55" s="135">
        <v>0.37987259651617905</v>
      </c>
      <c r="Z55" s="135"/>
      <c r="AA55" s="135">
        <v>21.742079381461554</v>
      </c>
      <c r="AB55" s="135">
        <v>43.099264518526994</v>
      </c>
      <c r="AC55" s="135">
        <v>36.713785176224512</v>
      </c>
      <c r="AD55" s="135">
        <v>37.091365659011366</v>
      </c>
      <c r="AE55" s="135">
        <v>2.429043093996186</v>
      </c>
      <c r="AF55" s="135">
        <v>103.98417217020925</v>
      </c>
      <c r="AG55" s="135">
        <v>104.36175265299609</v>
      </c>
      <c r="AH55" s="135">
        <v>1.729130463543481</v>
      </c>
      <c r="AI55" s="135">
        <v>1.7272639661517679</v>
      </c>
      <c r="AJ55" s="135">
        <v>6.6138865838234935</v>
      </c>
    </row>
    <row r="56" spans="1:40" s="26" customFormat="1" ht="12" x14ac:dyDescent="0.15">
      <c r="B56" s="27">
        <v>17</v>
      </c>
      <c r="C56" s="28">
        <v>41704</v>
      </c>
      <c r="D56" s="125">
        <f t="shared" si="2"/>
        <v>14</v>
      </c>
      <c r="F56" s="134">
        <v>500</v>
      </c>
      <c r="H56" s="135">
        <v>26.138095238095239</v>
      </c>
      <c r="I56" s="135">
        <v>5.6377193141306208</v>
      </c>
      <c r="J56" s="135">
        <v>2.8202066744918941</v>
      </c>
      <c r="K56" s="135">
        <v>0.9969954318515305</v>
      </c>
      <c r="L56" s="135">
        <v>0.17516087234974517</v>
      </c>
      <c r="M56" s="135">
        <v>25.072897182862771</v>
      </c>
      <c r="N56" s="135">
        <v>10.009545922257674</v>
      </c>
      <c r="O56" s="135">
        <v>1.0247734797123167E-2</v>
      </c>
      <c r="P56" s="135">
        <v>5.2717448051237334E-3</v>
      </c>
      <c r="Q56" s="135">
        <v>0.13624280775650519</v>
      </c>
      <c r="R56" s="136">
        <v>6.9008067904879025E-2</v>
      </c>
      <c r="S56" s="135">
        <v>0.40034020343016907</v>
      </c>
      <c r="T56" s="135">
        <v>0.14928521223847815</v>
      </c>
      <c r="U56" s="135"/>
      <c r="V56" s="135">
        <v>1.4735924435839514</v>
      </c>
      <c r="W56" s="135">
        <v>15.352793849126039</v>
      </c>
      <c r="X56" s="135">
        <v>6.4835319706081549</v>
      </c>
      <c r="Y56" s="135">
        <v>0.57229644543318525</v>
      </c>
      <c r="Z56" s="135"/>
      <c r="AA56" s="135">
        <v>16.107769468944632</v>
      </c>
      <c r="AB56" s="135">
        <v>58.73723279862395</v>
      </c>
      <c r="AC56" s="135">
        <v>23.501722287432454</v>
      </c>
      <c r="AD56" s="135">
        <v>24.804913715207</v>
      </c>
      <c r="AE56" s="135">
        <v>2.1895109043718146</v>
      </c>
      <c r="AF56" s="135">
        <v>100.53623545937286</v>
      </c>
      <c r="AG56" s="135">
        <v>101.8394268871474</v>
      </c>
      <c r="AH56" s="135">
        <v>3.5237613575304589</v>
      </c>
      <c r="AI56" s="135">
        <v>1.9990447385017791</v>
      </c>
      <c r="AJ56" s="135">
        <v>6.5971608190864162</v>
      </c>
    </row>
    <row r="57" spans="1:40" s="26" customFormat="1" ht="12" x14ac:dyDescent="0.15">
      <c r="B57" s="27">
        <v>18</v>
      </c>
      <c r="C57" s="28">
        <v>41718</v>
      </c>
      <c r="D57" s="125">
        <f t="shared" si="2"/>
        <v>14</v>
      </c>
      <c r="F57" s="134">
        <v>500</v>
      </c>
      <c r="H57" s="135">
        <v>157.09285714285713</v>
      </c>
      <c r="I57" s="135">
        <v>2.6464006165365954</v>
      </c>
      <c r="J57" s="135">
        <v>3.4158182722142745</v>
      </c>
      <c r="K57" s="135">
        <v>0.34916066829042908</v>
      </c>
      <c r="L57" s="135">
        <v>9.6200152131818248E-2</v>
      </c>
      <c r="M57" s="135">
        <v>25.046638881358181</v>
      </c>
      <c r="N57" s="135">
        <v>12.377597920245174</v>
      </c>
      <c r="O57" s="135">
        <v>5.6432361652133311E-3</v>
      </c>
      <c r="P57" s="135">
        <v>4.2094724302287057E-3</v>
      </c>
      <c r="Q57" s="135">
        <v>6.770713982317221E-2</v>
      </c>
      <c r="R57" s="136">
        <v>2.241970996410508E-2</v>
      </c>
      <c r="S57" s="135">
        <v>0.32105090151783766</v>
      </c>
      <c r="T57" s="135">
        <v>0.14553320018267096</v>
      </c>
      <c r="U57" s="135"/>
      <c r="V57" s="135">
        <v>4.1573063399635242</v>
      </c>
      <c r="W57" s="135">
        <v>93.191131286220767</v>
      </c>
      <c r="X57" s="135">
        <v>48.42190108697045</v>
      </c>
      <c r="Y57" s="135">
        <v>1.8890445944956058</v>
      </c>
      <c r="Z57" s="135"/>
      <c r="AA57" s="135">
        <v>7.5611446186759874</v>
      </c>
      <c r="AB57" s="135">
        <v>59.322322466561673</v>
      </c>
      <c r="AC57" s="135">
        <v>28.465152268452286</v>
      </c>
      <c r="AD57" s="135">
        <v>30.823744610448166</v>
      </c>
      <c r="AE57" s="135">
        <v>1.2025019016477281</v>
      </c>
      <c r="AF57" s="135">
        <v>96.551121255337662</v>
      </c>
      <c r="AG57" s="135">
        <v>98.90971359733355</v>
      </c>
      <c r="AH57" s="135">
        <v>2.8639370943048141</v>
      </c>
      <c r="AI57" s="135">
        <v>0.77474865629227085</v>
      </c>
      <c r="AJ57" s="135">
        <v>8.8425406019421136</v>
      </c>
    </row>
    <row r="58" spans="1:40" s="26" customFormat="1" ht="12" x14ac:dyDescent="0.15">
      <c r="B58" s="27">
        <v>19</v>
      </c>
      <c r="C58" s="28">
        <v>41732</v>
      </c>
      <c r="D58" s="125">
        <f t="shared" si="2"/>
        <v>14</v>
      </c>
      <c r="F58" s="134">
        <v>500</v>
      </c>
      <c r="H58" s="135">
        <v>376.85714285714283</v>
      </c>
      <c r="I58" s="135">
        <v>2.7325660844595094</v>
      </c>
      <c r="J58" s="135">
        <v>1.9868040335036068</v>
      </c>
      <c r="K58" s="135">
        <v>0.34041318456324943</v>
      </c>
      <c r="L58" s="135">
        <v>8.1229537457924564E-2</v>
      </c>
      <c r="M58" s="135">
        <v>30.201167547151737</v>
      </c>
      <c r="N58" s="135">
        <v>7.788766033368165</v>
      </c>
      <c r="O58" s="135">
        <v>4.7649127085848623E-3</v>
      </c>
      <c r="P58" s="135">
        <v>3.2208948075467207E-3</v>
      </c>
      <c r="Q58" s="135">
        <v>6.2184114712336147E-2</v>
      </c>
      <c r="R58" s="136">
        <v>2.3150134219286495E-2</v>
      </c>
      <c r="S58" s="135">
        <v>0.30132063744458737</v>
      </c>
      <c r="T58" s="135">
        <v>0.18506891952353194</v>
      </c>
      <c r="U58" s="135"/>
      <c r="V58" s="135">
        <v>10.297870472577408</v>
      </c>
      <c r="W58" s="135">
        <v>270.64398977699108</v>
      </c>
      <c r="X58" s="135">
        <v>72.998653700422196</v>
      </c>
      <c r="Y58" s="135">
        <v>3.8264914252500892</v>
      </c>
      <c r="Z58" s="135"/>
      <c r="AA58" s="135">
        <v>7.8073316698843129</v>
      </c>
      <c r="AB58" s="135">
        <v>71.816070069709525</v>
      </c>
      <c r="AC58" s="135">
        <v>16.556700279196722</v>
      </c>
      <c r="AD58" s="135">
        <v>19.370378161598005</v>
      </c>
      <c r="AE58" s="135">
        <v>1.015369218224057</v>
      </c>
      <c r="AF58" s="135">
        <v>97.195471237014615</v>
      </c>
      <c r="AG58" s="135">
        <v>100.00914911941591</v>
      </c>
      <c r="AH58" s="135">
        <v>5.517143289505726</v>
      </c>
      <c r="AI58" s="135">
        <v>1.3753576288250215</v>
      </c>
      <c r="AJ58" s="135">
        <v>9.3650713596565343</v>
      </c>
    </row>
    <row r="59" spans="1:40" s="26" customFormat="1" ht="12" x14ac:dyDescent="0.15">
      <c r="B59" s="27">
        <v>20</v>
      </c>
      <c r="C59" s="28">
        <v>41746</v>
      </c>
      <c r="D59" s="125">
        <f t="shared" si="2"/>
        <v>14</v>
      </c>
      <c r="F59" s="134">
        <v>500</v>
      </c>
      <c r="H59" s="135">
        <v>410.55</v>
      </c>
      <c r="I59" s="135">
        <v>3.003279916063728</v>
      </c>
      <c r="J59" s="135">
        <v>2.9420730903833459</v>
      </c>
      <c r="K59" s="135">
        <v>0.36466164515837224</v>
      </c>
      <c r="L59" s="135">
        <v>0.10875365348056588</v>
      </c>
      <c r="M59" s="135">
        <v>26.469549076909214</v>
      </c>
      <c r="N59" s="135">
        <v>11.652704292954406</v>
      </c>
      <c r="O59" s="135">
        <v>5.9590054978918673E-3</v>
      </c>
      <c r="P59" s="135">
        <v>3.3698076814417418E-3</v>
      </c>
      <c r="Q59" s="135">
        <v>7.0129569993399379E-2</v>
      </c>
      <c r="R59" s="136">
        <v>1.4768762555549051E-2</v>
      </c>
      <c r="S59" s="135">
        <v>0.32406185891765465</v>
      </c>
      <c r="T59" s="135">
        <v>0.18004756421072754</v>
      </c>
      <c r="U59" s="135"/>
      <c r="V59" s="135">
        <v>12.329965695399636</v>
      </c>
      <c r="W59" s="135">
        <v>257.14498643981841</v>
      </c>
      <c r="X59" s="135">
        <v>119.0423335313552</v>
      </c>
      <c r="Y59" s="135">
        <v>5.5811015545557909</v>
      </c>
      <c r="Z59" s="135"/>
      <c r="AA59" s="135">
        <v>8.5807997601820798</v>
      </c>
      <c r="AB59" s="135">
        <v>62.634267796813631</v>
      </c>
      <c r="AC59" s="135">
        <v>24.51727575319455</v>
      </c>
      <c r="AD59" s="135">
        <v>28.995818665535307</v>
      </c>
      <c r="AE59" s="135">
        <v>1.3594206685070735</v>
      </c>
      <c r="AF59" s="135">
        <v>97.09176397869733</v>
      </c>
      <c r="AG59" s="135">
        <v>101.57030689103809</v>
      </c>
      <c r="AH59" s="135">
        <v>3.2144550469549427</v>
      </c>
      <c r="AI59" s="135">
        <v>1.0208039786232528</v>
      </c>
      <c r="AJ59" s="135">
        <v>9.6084318580291246</v>
      </c>
    </row>
    <row r="60" spans="1:40" s="26" customFormat="1" ht="12" x14ac:dyDescent="0.15">
      <c r="B60" s="27">
        <v>21</v>
      </c>
      <c r="C60" s="28">
        <v>41760</v>
      </c>
      <c r="D60" s="125">
        <f t="shared" si="2"/>
        <v>14</v>
      </c>
      <c r="F60" s="134">
        <v>500</v>
      </c>
      <c r="H60" s="135">
        <v>322.8428571428571</v>
      </c>
      <c r="I60" s="135">
        <v>2.578731865670302</v>
      </c>
      <c r="J60" s="135">
        <v>2.4297604864385862</v>
      </c>
      <c r="K60" s="135">
        <v>0.32882580923554627</v>
      </c>
      <c r="L60" s="135">
        <v>7.1569511233213021E-2</v>
      </c>
      <c r="M60" s="135">
        <v>26.847668763067833</v>
      </c>
      <c r="N60" s="135">
        <v>8.4522581453047589</v>
      </c>
      <c r="O60" s="135">
        <v>3.3282619615624424E-3</v>
      </c>
      <c r="P60" s="135">
        <v>2.8293566694849079E-3</v>
      </c>
      <c r="Q60" s="135">
        <v>4.6358491538484391E-2</v>
      </c>
      <c r="R60" s="137">
        <v>999</v>
      </c>
      <c r="S60" s="135">
        <v>0.34928710231161247</v>
      </c>
      <c r="T60" s="135">
        <v>0.17316940950368212</v>
      </c>
      <c r="U60" s="135"/>
      <c r="V60" s="135">
        <v>8.3252516331833064</v>
      </c>
      <c r="W60" s="135">
        <v>206.12535787956369</v>
      </c>
      <c r="X60" s="135">
        <v>67.929957904843761</v>
      </c>
      <c r="Y60" s="135">
        <v>2.8882131863560372</v>
      </c>
      <c r="Z60" s="135"/>
      <c r="AA60" s="135">
        <v>7.3678053304865774</v>
      </c>
      <c r="AB60" s="135">
        <v>63.846962483160596</v>
      </c>
      <c r="AC60" s="135">
        <v>20.248004053654885</v>
      </c>
      <c r="AD60" s="135">
        <v>21.041183474220382</v>
      </c>
      <c r="AE60" s="135">
        <v>0.89461889041516274</v>
      </c>
      <c r="AF60" s="135">
        <v>92.357390757717212</v>
      </c>
      <c r="AG60" s="135">
        <v>93.15057017828272</v>
      </c>
      <c r="AH60" s="135">
        <v>4.5154475723498679</v>
      </c>
      <c r="AI60" s="135">
        <v>1.0613111374817319</v>
      </c>
      <c r="AJ60" s="135">
        <v>9.1492833757267693</v>
      </c>
    </row>
    <row r="61" spans="1:40" s="26" customFormat="1" ht="12" x14ac:dyDescent="0.15">
      <c r="B61" s="27"/>
      <c r="C61" s="28">
        <v>41774</v>
      </c>
    </row>
    <row r="62" spans="1:40" s="26" customFormat="1" x14ac:dyDescent="0.2">
      <c r="A62" s="20" t="s">
        <v>225</v>
      </c>
      <c r="B62" s="21"/>
      <c r="C62" s="21"/>
      <c r="D62" s="22"/>
      <c r="E62" s="22"/>
      <c r="F62" s="21" t="s">
        <v>223</v>
      </c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/>
      <c r="AL62"/>
      <c r="AM62"/>
      <c r="AN62"/>
    </row>
    <row r="63" spans="1:40" s="26" customFormat="1" x14ac:dyDescent="0.2">
      <c r="B63" s="27"/>
      <c r="C63" s="28"/>
      <c r="D63" s="25"/>
      <c r="AK63"/>
      <c r="AL63"/>
      <c r="AM63"/>
      <c r="AN63"/>
    </row>
    <row r="64" spans="1:40" s="27" customFormat="1" ht="15" thickBot="1" x14ac:dyDescent="0.25">
      <c r="A64" s="1"/>
      <c r="B64" s="1"/>
      <c r="C64" s="1"/>
      <c r="D64" s="2"/>
      <c r="E64" s="2"/>
      <c r="F64" s="2"/>
      <c r="G64" s="1"/>
      <c r="H64" s="29" t="s">
        <v>116</v>
      </c>
      <c r="I64" s="1" t="s">
        <v>117</v>
      </c>
      <c r="J64" s="1" t="s">
        <v>118</v>
      </c>
      <c r="K64" s="1" t="s">
        <v>119</v>
      </c>
      <c r="L64" s="1" t="s">
        <v>120</v>
      </c>
      <c r="M64" s="1" t="s">
        <v>121</v>
      </c>
      <c r="N64" s="1" t="s">
        <v>122</v>
      </c>
      <c r="O64" s="1" t="s">
        <v>123</v>
      </c>
      <c r="P64" s="1" t="s">
        <v>124</v>
      </c>
      <c r="Q64" s="1" t="s">
        <v>125</v>
      </c>
      <c r="R64" s="1" t="s">
        <v>126</v>
      </c>
      <c r="S64" s="1" t="s">
        <v>127</v>
      </c>
      <c r="T64" s="1" t="s">
        <v>128</v>
      </c>
      <c r="U64" s="1"/>
      <c r="V64" s="1" t="s">
        <v>129</v>
      </c>
      <c r="W64" s="1" t="s">
        <v>130</v>
      </c>
      <c r="X64" s="1" t="s">
        <v>131</v>
      </c>
      <c r="Y64" s="1" t="s">
        <v>132</v>
      </c>
      <c r="Z64" s="1"/>
      <c r="AA64" s="1" t="s">
        <v>133</v>
      </c>
      <c r="AB64" s="1" t="s">
        <v>134</v>
      </c>
      <c r="AC64" s="1" t="s">
        <v>135</v>
      </c>
      <c r="AD64" s="1" t="s">
        <v>136</v>
      </c>
      <c r="AE64" s="1" t="s">
        <v>137</v>
      </c>
      <c r="AF64" s="1" t="s">
        <v>138</v>
      </c>
      <c r="AG64" s="1" t="s">
        <v>139</v>
      </c>
      <c r="AH64" s="1" t="s">
        <v>140</v>
      </c>
      <c r="AI64" s="1" t="s">
        <v>141</v>
      </c>
      <c r="AJ64" s="1" t="s">
        <v>142</v>
      </c>
      <c r="AK64"/>
      <c r="AL64"/>
      <c r="AM64"/>
      <c r="AN64"/>
    </row>
    <row r="65" spans="1:40" s="27" customFormat="1" x14ac:dyDescent="0.2">
      <c r="A65" s="3"/>
      <c r="B65" s="3"/>
      <c r="C65" s="3"/>
      <c r="D65" s="4"/>
      <c r="E65" s="4"/>
      <c r="F65" s="4"/>
      <c r="G65" s="3"/>
      <c r="H65" s="4" t="s">
        <v>143</v>
      </c>
      <c r="I65" s="3" t="s">
        <v>144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 t="s">
        <v>145</v>
      </c>
      <c r="W65" s="3"/>
      <c r="X65" s="3" t="s">
        <v>146</v>
      </c>
      <c r="Y65" s="3"/>
      <c r="Z65" s="3"/>
      <c r="AA65" s="3" t="s">
        <v>147</v>
      </c>
      <c r="AB65" s="3"/>
      <c r="AC65" s="3" t="s">
        <v>148</v>
      </c>
      <c r="AD65" s="3" t="s">
        <v>146</v>
      </c>
      <c r="AE65" s="3"/>
      <c r="AF65" s="3"/>
      <c r="AG65" s="3"/>
      <c r="AH65" s="3"/>
      <c r="AI65" s="3"/>
      <c r="AJ65" s="3"/>
      <c r="AK65"/>
      <c r="AL65"/>
      <c r="AM65"/>
      <c r="AN65"/>
    </row>
    <row r="66" spans="1:40" s="27" customFormat="1" x14ac:dyDescent="0.2">
      <c r="A66" s="3" t="s">
        <v>149</v>
      </c>
      <c r="B66" s="3"/>
      <c r="C66" s="4" t="s">
        <v>7</v>
      </c>
      <c r="D66" s="4" t="s">
        <v>150</v>
      </c>
      <c r="E66" s="4"/>
      <c r="F66" s="4" t="s">
        <v>151</v>
      </c>
      <c r="G66" s="3"/>
      <c r="H66" s="4" t="s">
        <v>9</v>
      </c>
      <c r="I66" s="4" t="s">
        <v>152</v>
      </c>
      <c r="J66" s="4" t="s">
        <v>153</v>
      </c>
      <c r="K66" s="4" t="s">
        <v>129</v>
      </c>
      <c r="L66" s="4" t="s">
        <v>13</v>
      </c>
      <c r="M66" s="4" t="s">
        <v>14</v>
      </c>
      <c r="N66" s="4" t="s">
        <v>15</v>
      </c>
      <c r="O66" s="4" t="s">
        <v>16</v>
      </c>
      <c r="P66" s="4" t="s">
        <v>17</v>
      </c>
      <c r="Q66" s="4" t="s">
        <v>18</v>
      </c>
      <c r="R66" s="4" t="s">
        <v>19</v>
      </c>
      <c r="S66" s="4" t="s">
        <v>154</v>
      </c>
      <c r="T66" s="4" t="s">
        <v>155</v>
      </c>
      <c r="U66" s="4"/>
      <c r="V66" s="3" t="s">
        <v>156</v>
      </c>
      <c r="W66" s="3" t="s">
        <v>157</v>
      </c>
      <c r="X66" s="3" t="s">
        <v>158</v>
      </c>
      <c r="Y66" s="3" t="s">
        <v>159</v>
      </c>
      <c r="Z66" s="3"/>
      <c r="AA66" s="3" t="s">
        <v>160</v>
      </c>
      <c r="AB66" s="3" t="s">
        <v>161</v>
      </c>
      <c r="AC66" s="3" t="s">
        <v>162</v>
      </c>
      <c r="AD66" s="3" t="s">
        <v>163</v>
      </c>
      <c r="AE66" s="3" t="s">
        <v>164</v>
      </c>
      <c r="AF66" s="3" t="s">
        <v>165</v>
      </c>
      <c r="AG66" s="3" t="s">
        <v>166</v>
      </c>
      <c r="AH66" s="3" t="s">
        <v>167</v>
      </c>
      <c r="AI66" s="3" t="s">
        <v>168</v>
      </c>
      <c r="AJ66" s="3" t="s">
        <v>169</v>
      </c>
      <c r="AK66"/>
      <c r="AL66"/>
      <c r="AM66"/>
      <c r="AN66"/>
    </row>
    <row r="67" spans="1:40" s="27" customFormat="1" x14ac:dyDescent="0.2">
      <c r="A67" s="5"/>
      <c r="B67" s="5"/>
      <c r="C67" s="5"/>
      <c r="D67" s="6" t="s">
        <v>170</v>
      </c>
      <c r="E67" s="6"/>
      <c r="F67" s="6" t="s">
        <v>171</v>
      </c>
      <c r="G67" s="5"/>
      <c r="H67" s="5" t="s">
        <v>172</v>
      </c>
      <c r="I67" s="6" t="s">
        <v>40</v>
      </c>
      <c r="J67" s="6" t="s">
        <v>40</v>
      </c>
      <c r="K67" s="6" t="s">
        <v>40</v>
      </c>
      <c r="L67" s="6" t="s">
        <v>40</v>
      </c>
      <c r="M67" s="6" t="s">
        <v>40</v>
      </c>
      <c r="N67" s="6" t="s">
        <v>40</v>
      </c>
      <c r="O67" s="6" t="s">
        <v>40</v>
      </c>
      <c r="P67" s="6" t="s">
        <v>40</v>
      </c>
      <c r="Q67" s="6" t="s">
        <v>40</v>
      </c>
      <c r="R67" s="6" t="s">
        <v>40</v>
      </c>
      <c r="S67" s="6" t="s">
        <v>40</v>
      </c>
      <c r="T67" s="6" t="s">
        <v>40</v>
      </c>
      <c r="U67" s="6"/>
      <c r="V67" s="5" t="s">
        <v>172</v>
      </c>
      <c r="W67" s="5" t="s">
        <v>172</v>
      </c>
      <c r="X67" s="5" t="s">
        <v>172</v>
      </c>
      <c r="Y67" s="5" t="s">
        <v>172</v>
      </c>
      <c r="Z67" s="5"/>
      <c r="AA67" s="5" t="s">
        <v>40</v>
      </c>
      <c r="AB67" s="5" t="s">
        <v>40</v>
      </c>
      <c r="AC67" s="5" t="s">
        <v>40</v>
      </c>
      <c r="AD67" s="5" t="s">
        <v>40</v>
      </c>
      <c r="AE67" s="5" t="s">
        <v>40</v>
      </c>
      <c r="AF67" s="5" t="s">
        <v>40</v>
      </c>
      <c r="AG67" s="5" t="s">
        <v>40</v>
      </c>
      <c r="AH67" s="5"/>
      <c r="AI67" s="5"/>
      <c r="AJ67" s="5"/>
      <c r="AK67"/>
      <c r="AL67"/>
      <c r="AM67"/>
      <c r="AN67"/>
    </row>
    <row r="68" spans="1:40" s="26" customFormat="1" ht="12" x14ac:dyDescent="0.15">
      <c r="A68" s="20" t="s">
        <v>221</v>
      </c>
      <c r="B68" s="21"/>
      <c r="C68" s="21"/>
      <c r="D68" s="22"/>
      <c r="E68" s="22"/>
      <c r="F68" s="21" t="s">
        <v>196</v>
      </c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</row>
    <row r="69" spans="1:40" s="27" customFormat="1" x14ac:dyDescent="0.2">
      <c r="A69" s="3"/>
      <c r="B69" s="27">
        <v>1</v>
      </c>
      <c r="C69" s="28">
        <v>41480</v>
      </c>
      <c r="D69" s="125">
        <f t="shared" ref="D69:D89" si="3">+C70-C69</f>
        <v>14</v>
      </c>
      <c r="E69" s="16"/>
      <c r="F69" s="16">
        <v>4810</v>
      </c>
      <c r="G69" s="3"/>
      <c r="H69" s="18">
        <v>144.49047619047616</v>
      </c>
      <c r="I69" s="18">
        <v>3.6756959574605839</v>
      </c>
      <c r="J69" s="18">
        <v>1.5035482791570294</v>
      </c>
      <c r="K69" s="18">
        <v>0.4276774342811549</v>
      </c>
      <c r="L69" s="18">
        <v>1.1205162588849473</v>
      </c>
      <c r="M69" s="18">
        <v>26.104590568099301</v>
      </c>
      <c r="N69" s="18">
        <v>6.3787634316841793</v>
      </c>
      <c r="O69" s="18">
        <v>5.5673829565084779E-2</v>
      </c>
      <c r="P69" s="18">
        <v>4.7791609599500462E-2</v>
      </c>
      <c r="Q69" s="18">
        <v>0.70620384368322997</v>
      </c>
      <c r="R69" s="18">
        <v>0.11993617898221037</v>
      </c>
      <c r="S69" s="18">
        <v>0.7048015318269808</v>
      </c>
      <c r="T69" s="18">
        <v>0.37755066371897877</v>
      </c>
      <c r="U69" s="18"/>
      <c r="V69" s="18">
        <v>5.3110305922488799</v>
      </c>
      <c r="W69" s="18">
        <v>77.235678930696437</v>
      </c>
      <c r="X69" s="18">
        <v>21.017965045942862</v>
      </c>
      <c r="Y69" s="18">
        <v>20.237990978182111</v>
      </c>
      <c r="Z69" s="18"/>
      <c r="AA69" s="18">
        <v>10.501988449887383</v>
      </c>
      <c r="AB69" s="18">
        <v>53.453819910510674</v>
      </c>
      <c r="AC69" s="18">
        <v>12.529568992975245</v>
      </c>
      <c r="AD69" s="18">
        <v>14.546263255604265</v>
      </c>
      <c r="AE69" s="18">
        <v>14.006453236061841</v>
      </c>
      <c r="AF69" s="18">
        <v>90.491830589435153</v>
      </c>
      <c r="AG69" s="18">
        <v>92.50852485206417</v>
      </c>
      <c r="AH69" s="18">
        <v>5.4683717370634799</v>
      </c>
      <c r="AI69" s="18">
        <v>2.4446810311414664</v>
      </c>
      <c r="AJ69" s="18">
        <v>10.026977358715511</v>
      </c>
      <c r="AK69"/>
      <c r="AL69"/>
      <c r="AM69"/>
      <c r="AN69"/>
    </row>
    <row r="70" spans="1:40" s="27" customFormat="1" x14ac:dyDescent="0.2">
      <c r="B70" s="27">
        <v>2</v>
      </c>
      <c r="C70" s="28">
        <v>41494</v>
      </c>
      <c r="D70" s="125">
        <f t="shared" si="3"/>
        <v>14</v>
      </c>
      <c r="F70" s="16">
        <v>4810</v>
      </c>
      <c r="H70" s="138">
        <v>116.82142857142857</v>
      </c>
      <c r="I70" s="138">
        <v>3.6274598667696361</v>
      </c>
      <c r="J70" s="138">
        <v>1.9395209701600336</v>
      </c>
      <c r="K70" s="138">
        <v>0.4143420824278517</v>
      </c>
      <c r="L70" s="138">
        <v>1.1982867743765053</v>
      </c>
      <c r="M70" s="138">
        <v>26.125360820427925</v>
      </c>
      <c r="N70" s="138">
        <v>6.9238259819556269</v>
      </c>
      <c r="O70" s="138">
        <v>5.8956290145300599E-2</v>
      </c>
      <c r="P70" s="138">
        <v>5.5741003539608709E-2</v>
      </c>
      <c r="Q70" s="138">
        <v>0.7504926223855497</v>
      </c>
      <c r="R70" s="138">
        <v>0.13316002453053438</v>
      </c>
      <c r="S70" s="138">
        <v>0.72582221694455362</v>
      </c>
      <c r="T70" s="138">
        <v>0.39787096881904926</v>
      </c>
      <c r="U70" s="138"/>
      <c r="V70" s="138">
        <v>4.2376504372155281</v>
      </c>
      <c r="W70" s="138">
        <v>61.758031534533572</v>
      </c>
      <c r="X70" s="138">
        <v>18.471461399539358</v>
      </c>
      <c r="Y70" s="138">
        <v>17.498196602614058</v>
      </c>
      <c r="Z70" s="138"/>
      <c r="AA70" s="138">
        <v>10.364171047913247</v>
      </c>
      <c r="AB70" s="138">
        <v>52.865328124944661</v>
      </c>
      <c r="AC70" s="138">
        <v>16.162674751333615</v>
      </c>
      <c r="AD70" s="138">
        <v>15.811706486918435</v>
      </c>
      <c r="AE70" s="138">
        <v>14.978584679706316</v>
      </c>
      <c r="AF70" s="138">
        <v>94.370758603897841</v>
      </c>
      <c r="AG70" s="138">
        <v>94.019790339482654</v>
      </c>
      <c r="AH70" s="138">
        <v>4.9753417259647259</v>
      </c>
      <c r="AI70" s="138">
        <v>1.8702864895914622</v>
      </c>
      <c r="AJ70" s="138">
        <v>10.213870834537197</v>
      </c>
      <c r="AK70"/>
      <c r="AL70"/>
      <c r="AM70"/>
      <c r="AN70"/>
    </row>
    <row r="71" spans="1:40" s="27" customFormat="1" x14ac:dyDescent="0.2">
      <c r="B71" s="27">
        <v>3</v>
      </c>
      <c r="C71" s="28">
        <v>41508</v>
      </c>
      <c r="D71" s="125">
        <f t="shared" si="3"/>
        <v>14</v>
      </c>
      <c r="F71" s="16">
        <v>4810</v>
      </c>
      <c r="H71" s="138">
        <v>124.32857142857142</v>
      </c>
      <c r="I71" s="138">
        <v>3.3435694591935272</v>
      </c>
      <c r="J71" s="138">
        <v>2.0181459489859455</v>
      </c>
      <c r="K71" s="138">
        <v>0.39786942924461272</v>
      </c>
      <c r="L71" s="138">
        <v>1.2390205100166654</v>
      </c>
      <c r="M71" s="138">
        <v>25.784947106277283</v>
      </c>
      <c r="N71" s="138">
        <v>7.2765753695738855</v>
      </c>
      <c r="O71" s="138">
        <v>6.0212533916794264E-2</v>
      </c>
      <c r="P71" s="138">
        <v>5.8311035523735913E-2</v>
      </c>
      <c r="Q71" s="138">
        <v>0.76857901301251752</v>
      </c>
      <c r="R71" s="138">
        <v>0.11509556305938475</v>
      </c>
      <c r="S71" s="138">
        <v>0.6998966788488592</v>
      </c>
      <c r="T71" s="138">
        <v>0.39840657911478478</v>
      </c>
      <c r="U71" s="138"/>
      <c r="V71" s="138">
        <v>4.1570121433373242</v>
      </c>
      <c r="W71" s="138">
        <v>64.295268363587155</v>
      </c>
      <c r="X71" s="138">
        <v>20.691584890022856</v>
      </c>
      <c r="Y71" s="138">
        <v>19.255706247633995</v>
      </c>
      <c r="Z71" s="138"/>
      <c r="AA71" s="138">
        <v>9.553055597695792</v>
      </c>
      <c r="AB71" s="138">
        <v>51.713992708848693</v>
      </c>
      <c r="AC71" s="138">
        <v>16.817882908216212</v>
      </c>
      <c r="AD71" s="138">
        <v>16.642662786413883</v>
      </c>
      <c r="AE71" s="138">
        <v>15.487756375208317</v>
      </c>
      <c r="AF71" s="138">
        <v>93.572687589969021</v>
      </c>
      <c r="AG71" s="138">
        <v>93.397467468166681</v>
      </c>
      <c r="AH71" s="138">
        <v>4.6239803858641864</v>
      </c>
      <c r="AI71" s="138">
        <v>1.6567530514200746</v>
      </c>
      <c r="AJ71" s="138">
        <v>9.8042994736535167</v>
      </c>
      <c r="AK71"/>
      <c r="AL71"/>
      <c r="AM71"/>
      <c r="AN71"/>
    </row>
    <row r="72" spans="1:40" s="27" customFormat="1" x14ac:dyDescent="0.2">
      <c r="B72" s="27">
        <v>4</v>
      </c>
      <c r="C72" s="28">
        <v>41522</v>
      </c>
      <c r="D72" s="125">
        <f t="shared" si="3"/>
        <v>14</v>
      </c>
      <c r="F72" s="16">
        <v>4810</v>
      </c>
      <c r="H72" s="138">
        <v>86.625714285714281</v>
      </c>
      <c r="I72" s="138">
        <v>3.5894525551433367</v>
      </c>
      <c r="J72" s="138">
        <v>2.6302875244945647</v>
      </c>
      <c r="K72" s="138">
        <v>0.40600065615322178</v>
      </c>
      <c r="L72" s="138">
        <v>1.3311155094555236</v>
      </c>
      <c r="M72" s="138">
        <v>24.121412016069318</v>
      </c>
      <c r="N72" s="138">
        <v>8.8568155710637129</v>
      </c>
      <c r="O72" s="138">
        <v>5.9590722680068306E-2</v>
      </c>
      <c r="P72" s="138">
        <v>5.7734867512247767E-2</v>
      </c>
      <c r="Q72" s="138">
        <v>0.76250714006488562</v>
      </c>
      <c r="R72" s="138">
        <v>0.10974053433035653</v>
      </c>
      <c r="S72" s="138">
        <v>0.70704743473748777</v>
      </c>
      <c r="T72" s="138">
        <v>0.3912799680627147</v>
      </c>
      <c r="U72" s="138"/>
      <c r="V72" s="138">
        <v>3.1093889148397378</v>
      </c>
      <c r="W72" s="138">
        <v>40.684280176907187</v>
      </c>
      <c r="X72" s="138">
        <v>17.739338980963552</v>
      </c>
      <c r="Y72" s="138">
        <v>14.413603975422149</v>
      </c>
      <c r="Z72" s="138"/>
      <c r="AA72" s="138">
        <v>10.255578728980963</v>
      </c>
      <c r="AB72" s="138">
        <v>46.965592736955429</v>
      </c>
      <c r="AC72" s="138">
        <v>21.919062704121373</v>
      </c>
      <c r="AD72" s="138">
        <v>20.478144540839882</v>
      </c>
      <c r="AE72" s="138">
        <v>16.638943868194044</v>
      </c>
      <c r="AF72" s="138">
        <v>95.779178038251814</v>
      </c>
      <c r="AG72" s="138">
        <v>94.338259874970319</v>
      </c>
      <c r="AH72" s="138">
        <v>3.4128714526261108</v>
      </c>
      <c r="AI72" s="138">
        <v>1.3646616659648587</v>
      </c>
      <c r="AJ72" s="138">
        <v>10.314502166929554</v>
      </c>
      <c r="AK72"/>
      <c r="AL72"/>
      <c r="AM72"/>
      <c r="AN72"/>
    </row>
    <row r="73" spans="1:40" s="27" customFormat="1" x14ac:dyDescent="0.2">
      <c r="B73" s="27">
        <v>5</v>
      </c>
      <c r="C73" s="28">
        <v>41536</v>
      </c>
      <c r="D73" s="125">
        <f t="shared" si="3"/>
        <v>14</v>
      </c>
      <c r="F73" s="16">
        <v>4810</v>
      </c>
      <c r="H73" s="138">
        <v>119.98571428571428</v>
      </c>
      <c r="I73" s="138">
        <v>3.2358764540021419</v>
      </c>
      <c r="J73" s="138">
        <v>3.5780296340841682</v>
      </c>
      <c r="K73" s="138">
        <v>0.36641497229544417</v>
      </c>
      <c r="L73" s="138">
        <v>1.0886544281955304</v>
      </c>
      <c r="M73" s="138">
        <v>23.146760815271648</v>
      </c>
      <c r="N73" s="138">
        <v>11.333110604187803</v>
      </c>
      <c r="O73" s="138">
        <v>5.0770019392910565E-2</v>
      </c>
      <c r="P73" s="138">
        <v>5.1418777006437363E-2</v>
      </c>
      <c r="Q73" s="138">
        <v>0.65460450531247227</v>
      </c>
      <c r="R73" s="138">
        <v>8.9571653148806399E-2</v>
      </c>
      <c r="S73" s="138">
        <v>0.63964026487273751</v>
      </c>
      <c r="T73" s="138">
        <v>0.3768254138335459</v>
      </c>
      <c r="U73" s="138"/>
      <c r="V73" s="138">
        <v>3.8825894767377132</v>
      </c>
      <c r="W73" s="138">
        <v>55.933200984826222</v>
      </c>
      <c r="X73" s="138">
        <v>32.362497033345086</v>
      </c>
      <c r="Y73" s="138">
        <v>16.327872397168321</v>
      </c>
      <c r="Z73" s="138"/>
      <c r="AA73" s="138">
        <v>9.2453612971489765</v>
      </c>
      <c r="AB73" s="138">
        <v>46.616550410023038</v>
      </c>
      <c r="AC73" s="138">
        <v>29.816913617368069</v>
      </c>
      <c r="AD73" s="138">
        <v>26.971958475225097</v>
      </c>
      <c r="AE73" s="138">
        <v>13.60818035244413</v>
      </c>
      <c r="AF73" s="138">
        <v>99.287005676984222</v>
      </c>
      <c r="AG73" s="138">
        <v>96.442050534841229</v>
      </c>
      <c r="AH73" s="138">
        <v>2.571925459002212</v>
      </c>
      <c r="AI73" s="138">
        <v>0.9043738551456677</v>
      </c>
      <c r="AJ73" s="138">
        <v>10.303042947960812</v>
      </c>
      <c r="AK73"/>
      <c r="AL73"/>
      <c r="AM73"/>
      <c r="AN73"/>
    </row>
    <row r="74" spans="1:40" s="27" customFormat="1" x14ac:dyDescent="0.2">
      <c r="B74" s="27">
        <v>6</v>
      </c>
      <c r="C74" s="28">
        <v>41550</v>
      </c>
      <c r="D74" s="125">
        <f t="shared" si="3"/>
        <v>14</v>
      </c>
      <c r="F74" s="16">
        <v>4810</v>
      </c>
      <c r="H74" s="138">
        <v>134.47999999999999</v>
      </c>
      <c r="I74" s="138">
        <v>4.1778277388341198</v>
      </c>
      <c r="J74" s="138">
        <v>4.0832602123352419</v>
      </c>
      <c r="K74" s="138">
        <v>0.3584518170923689</v>
      </c>
      <c r="L74" s="138">
        <v>0.89284068629555546</v>
      </c>
      <c r="M74" s="138">
        <v>18.231390227776785</v>
      </c>
      <c r="N74" s="138">
        <v>18.218696756939359</v>
      </c>
      <c r="O74" s="138">
        <v>4.4142327845643745E-2</v>
      </c>
      <c r="P74" s="138">
        <v>4.0806692624235238E-2</v>
      </c>
      <c r="Q74" s="138">
        <v>0.57351429959569333</v>
      </c>
      <c r="R74" s="138">
        <v>0.10871501284892959</v>
      </c>
      <c r="S74" s="138">
        <v>0.54391957368708921</v>
      </c>
      <c r="T74" s="138">
        <v>0.27568911178914562</v>
      </c>
      <c r="U74" s="138"/>
      <c r="V74" s="138">
        <v>5.6183427431841233</v>
      </c>
      <c r="W74" s="138">
        <v>48.986895380286526</v>
      </c>
      <c r="X74" s="138">
        <v>59.750393303167293</v>
      </c>
      <c r="Y74" s="138">
        <v>15.008651936628285</v>
      </c>
      <c r="Z74" s="138"/>
      <c r="AA74" s="138">
        <v>11.936650682383201</v>
      </c>
      <c r="AB74" s="138">
        <v>36.426900193550367</v>
      </c>
      <c r="AC74" s="138">
        <v>34.02716843612702</v>
      </c>
      <c r="AD74" s="138">
        <v>44.430691034478954</v>
      </c>
      <c r="AE74" s="138">
        <v>11.160508578694444</v>
      </c>
      <c r="AF74" s="138">
        <v>93.55122789075503</v>
      </c>
      <c r="AG74" s="138">
        <v>103.95475048910697</v>
      </c>
      <c r="AH74" s="138">
        <v>1.2200282159583677</v>
      </c>
      <c r="AI74" s="138">
        <v>1.0231598089715654</v>
      </c>
      <c r="AJ74" s="138">
        <v>13.597733724745305</v>
      </c>
      <c r="AK74"/>
      <c r="AL74"/>
      <c r="AM74"/>
      <c r="AN74"/>
    </row>
    <row r="75" spans="1:40" s="27" customFormat="1" x14ac:dyDescent="0.2">
      <c r="B75" s="27">
        <v>7</v>
      </c>
      <c r="C75" s="28">
        <v>41564</v>
      </c>
      <c r="D75" s="125">
        <f t="shared" si="3"/>
        <v>14</v>
      </c>
      <c r="F75" s="16">
        <v>4810</v>
      </c>
      <c r="H75" s="138">
        <v>245.99047619047619</v>
      </c>
      <c r="I75" s="138">
        <v>4.2636789935536781</v>
      </c>
      <c r="J75" s="138">
        <v>4.9780674793927107</v>
      </c>
      <c r="K75" s="138">
        <v>0.44021428824924874</v>
      </c>
      <c r="L75" s="138">
        <v>0.70907532916294791</v>
      </c>
      <c r="M75" s="138">
        <v>16.806484218021136</v>
      </c>
      <c r="N75" s="138">
        <v>19.042486335924206</v>
      </c>
      <c r="O75" s="138">
        <v>3.5305913368372834E-2</v>
      </c>
      <c r="P75" s="138">
        <v>2.8692161535393092E-2</v>
      </c>
      <c r="Q75" s="138">
        <v>0.46047840751505814</v>
      </c>
      <c r="R75" s="138">
        <v>9.1909739966705054E-2</v>
      </c>
      <c r="S75" s="138">
        <v>0.5012696162086332</v>
      </c>
      <c r="T75" s="138">
        <v>0.24700694047608315</v>
      </c>
      <c r="U75" s="138"/>
      <c r="V75" s="138">
        <v>10.488244259475996</v>
      </c>
      <c r="W75" s="138">
        <v>84.904773493051351</v>
      </c>
      <c r="X75" s="138">
        <v>114.92643481716938</v>
      </c>
      <c r="Y75" s="138">
        <v>21.803222234464027</v>
      </c>
      <c r="Z75" s="138"/>
      <c r="AA75" s="138">
        <v>12.181939981581937</v>
      </c>
      <c r="AB75" s="138">
        <v>34.515471821481249</v>
      </c>
      <c r="AC75" s="138">
        <v>41.483895661605921</v>
      </c>
      <c r="AD75" s="138">
        <v>46.719871678356824</v>
      </c>
      <c r="AE75" s="138">
        <v>8.863441614536848</v>
      </c>
      <c r="AF75" s="138">
        <v>97.044749079205971</v>
      </c>
      <c r="AG75" s="138">
        <v>102.28072509595687</v>
      </c>
      <c r="AH75" s="138">
        <v>1.0993675156421807</v>
      </c>
      <c r="AI75" s="138">
        <v>0.8564928079427756</v>
      </c>
      <c r="AJ75" s="138">
        <v>11.299706283794043</v>
      </c>
      <c r="AK75"/>
      <c r="AL75"/>
      <c r="AM75"/>
      <c r="AN75"/>
    </row>
    <row r="76" spans="1:40" s="27" customFormat="1" x14ac:dyDescent="0.2">
      <c r="B76" s="27">
        <v>8</v>
      </c>
      <c r="C76" s="28">
        <v>41578</v>
      </c>
      <c r="D76" s="125">
        <f t="shared" si="3"/>
        <v>14</v>
      </c>
      <c r="F76" s="16">
        <v>4810</v>
      </c>
      <c r="H76" s="138">
        <v>187.26785714285714</v>
      </c>
      <c r="I76" s="138">
        <v>4.0257615996614975</v>
      </c>
      <c r="J76" s="138">
        <v>4.4924546419541445</v>
      </c>
      <c r="K76" s="138">
        <v>0.25326639129120387</v>
      </c>
      <c r="L76" s="138">
        <v>1.0390208054861449</v>
      </c>
      <c r="M76" s="138">
        <v>15.622359426354871</v>
      </c>
      <c r="N76" s="138">
        <v>21.015053709081659</v>
      </c>
      <c r="O76" s="138">
        <v>5.2383701766612369E-2</v>
      </c>
      <c r="P76" s="138">
        <v>3.6613848182208773E-2</v>
      </c>
      <c r="Q76" s="138">
        <v>0.65944874997569636</v>
      </c>
      <c r="R76" s="138">
        <v>0.11330946363622141</v>
      </c>
      <c r="S76" s="138">
        <v>0.53784875032383939</v>
      </c>
      <c r="T76" s="138">
        <v>0.28931479104951024</v>
      </c>
      <c r="U76" s="138"/>
      <c r="V76" s="138">
        <v>7.5389574813660936</v>
      </c>
      <c r="W76" s="138">
        <v>54.242846161794844</v>
      </c>
      <c r="X76" s="138">
        <v>95.953911898916402</v>
      </c>
      <c r="Y76" s="138">
        <v>24.321899971279468</v>
      </c>
      <c r="Z76" s="138"/>
      <c r="AA76" s="138">
        <v>11.50217599903285</v>
      </c>
      <c r="AB76" s="138">
        <v>28.965379851821414</v>
      </c>
      <c r="AC76" s="138">
        <v>37.43712201628454</v>
      </c>
      <c r="AD76" s="138">
        <v>51.238858265846467</v>
      </c>
      <c r="AE76" s="138">
        <v>12.987760068576812</v>
      </c>
      <c r="AF76" s="138">
        <v>90.892437935715634</v>
      </c>
      <c r="AG76" s="138">
        <v>104.69417418527755</v>
      </c>
      <c r="AH76" s="138">
        <v>0.84122178529973013</v>
      </c>
      <c r="AI76" s="138">
        <v>0.89611624835690207</v>
      </c>
      <c r="AJ76" s="138">
        <v>18.544591891276603</v>
      </c>
      <c r="AK76"/>
      <c r="AL76"/>
      <c r="AM76"/>
      <c r="AN76"/>
    </row>
    <row r="77" spans="1:40" s="27" customFormat="1" x14ac:dyDescent="0.2">
      <c r="B77" s="27">
        <v>9</v>
      </c>
      <c r="C77" s="28">
        <v>41592</v>
      </c>
      <c r="D77" s="125">
        <f t="shared" si="3"/>
        <v>14</v>
      </c>
      <c r="F77" s="16">
        <v>4810</v>
      </c>
      <c r="H77" s="138">
        <v>174.3</v>
      </c>
      <c r="I77" s="138">
        <v>2.3612913426177693</v>
      </c>
      <c r="J77" s="138">
        <v>6.9727677469760776</v>
      </c>
      <c r="K77" s="138">
        <v>0.26253941748083148</v>
      </c>
      <c r="L77" s="138">
        <v>0.67445341126517155</v>
      </c>
      <c r="M77" s="138">
        <v>13.437857702168392</v>
      </c>
      <c r="N77" s="138">
        <v>23.007026093927912</v>
      </c>
      <c r="O77" s="138">
        <v>3.2977479945082711E-2</v>
      </c>
      <c r="P77" s="138">
        <v>2.8237749389390245E-2</v>
      </c>
      <c r="Q77" s="138">
        <v>0.42455104530740734</v>
      </c>
      <c r="R77" s="138">
        <v>7.4857058329755116E-2</v>
      </c>
      <c r="S77" s="138">
        <v>0.39718063398340769</v>
      </c>
      <c r="T77" s="138">
        <v>0.2104598073699937</v>
      </c>
      <c r="U77" s="138"/>
      <c r="V77" s="138">
        <v>4.1157308101827725</v>
      </c>
      <c r="W77" s="138">
        <v>46.564148935495552</v>
      </c>
      <c r="X77" s="138">
        <v>98.783650834496896</v>
      </c>
      <c r="Y77" s="138">
        <v>14.694653697939927</v>
      </c>
      <c r="Z77" s="138"/>
      <c r="AA77" s="138">
        <v>6.7465466931936273</v>
      </c>
      <c r="AB77" s="138">
        <v>26.714944885539612</v>
      </c>
      <c r="AC77" s="138">
        <v>58.10639789146731</v>
      </c>
      <c r="AD77" s="138">
        <v>56.674498470738321</v>
      </c>
      <c r="AE77" s="138">
        <v>8.4306676408146437</v>
      </c>
      <c r="AF77" s="138">
        <v>99.998557111015202</v>
      </c>
      <c r="AG77" s="138">
        <v>98.566657690286206</v>
      </c>
      <c r="AH77" s="138">
        <v>0.70145097606243256</v>
      </c>
      <c r="AI77" s="138">
        <v>0.3386447718184511</v>
      </c>
      <c r="AJ77" s="138">
        <v>10.493052533423356</v>
      </c>
      <c r="AK77"/>
      <c r="AL77"/>
      <c r="AM77"/>
      <c r="AN77"/>
    </row>
    <row r="78" spans="1:40" s="27" customFormat="1" x14ac:dyDescent="0.2">
      <c r="B78" s="27">
        <v>10</v>
      </c>
      <c r="C78" s="28">
        <v>41606</v>
      </c>
      <c r="D78" s="125">
        <f t="shared" si="3"/>
        <v>14</v>
      </c>
      <c r="F78" s="16">
        <v>4810</v>
      </c>
      <c r="H78" s="138">
        <v>170.35999999999999</v>
      </c>
      <c r="I78" s="138">
        <v>2.6308412604898521</v>
      </c>
      <c r="J78" s="138">
        <v>6.0443761988111184</v>
      </c>
      <c r="K78" s="138">
        <v>0.23409868972004283</v>
      </c>
      <c r="L78" s="138">
        <v>0.76053936663126809</v>
      </c>
      <c r="M78" s="138">
        <v>15.447407767761112</v>
      </c>
      <c r="N78" s="138">
        <v>21.092275176181577</v>
      </c>
      <c r="O78" s="138">
        <v>3.6981246480565978E-2</v>
      </c>
      <c r="P78" s="138">
        <v>3.6252401012709941E-2</v>
      </c>
      <c r="Q78" s="138">
        <v>0.48606061395737682</v>
      </c>
      <c r="R78" s="138">
        <v>8.7376301596499076E-2</v>
      </c>
      <c r="S78" s="138">
        <v>0.4392281899153937</v>
      </c>
      <c r="T78" s="138">
        <v>0.22505192772252472</v>
      </c>
      <c r="U78" s="138"/>
      <c r="V78" s="138">
        <v>4.4819011713705112</v>
      </c>
      <c r="W78" s="138">
        <v>52.524154163716013</v>
      </c>
      <c r="X78" s="138">
        <v>88.212431394116038</v>
      </c>
      <c r="Y78" s="138">
        <v>16.195685812412851</v>
      </c>
      <c r="Z78" s="138"/>
      <c r="AA78" s="138">
        <v>7.5166893156852925</v>
      </c>
      <c r="AB78" s="138">
        <v>30.831271521317223</v>
      </c>
      <c r="AC78" s="138">
        <v>50.369801656759314</v>
      </c>
      <c r="AD78" s="138">
        <v>51.780013732164853</v>
      </c>
      <c r="AE78" s="138">
        <v>9.5067420828908507</v>
      </c>
      <c r="AF78" s="138">
        <v>98.224504576652677</v>
      </c>
      <c r="AG78" s="138">
        <v>99.634716652058231</v>
      </c>
      <c r="AH78" s="138">
        <v>0.88605361467476196</v>
      </c>
      <c r="AI78" s="138">
        <v>0.43525438754247592</v>
      </c>
      <c r="AJ78" s="138">
        <v>13.111200270174097</v>
      </c>
      <c r="AK78"/>
      <c r="AL78"/>
      <c r="AM78"/>
      <c r="AN78"/>
    </row>
    <row r="79" spans="1:40" s="27" customFormat="1" x14ac:dyDescent="0.2">
      <c r="B79" s="27">
        <v>11</v>
      </c>
      <c r="C79" s="28">
        <v>41620</v>
      </c>
      <c r="D79" s="125">
        <f t="shared" si="3"/>
        <v>14</v>
      </c>
      <c r="F79" s="16">
        <v>4810</v>
      </c>
      <c r="H79" s="138">
        <v>133.20571428571427</v>
      </c>
      <c r="I79" s="138">
        <v>2.4767250100157683</v>
      </c>
      <c r="J79" s="138">
        <v>5.2482359477494551</v>
      </c>
      <c r="K79" s="138">
        <v>0.26496464809470288</v>
      </c>
      <c r="L79" s="138">
        <v>1.0718003358322294</v>
      </c>
      <c r="M79" s="138">
        <v>17.69478199690494</v>
      </c>
      <c r="N79" s="138">
        <v>17.857270296755736</v>
      </c>
      <c r="O79" s="138">
        <v>5.2660243229166098E-2</v>
      </c>
      <c r="P79" s="138">
        <v>5.4389266039336394E-2</v>
      </c>
      <c r="Q79" s="138">
        <v>0.68839424760647683</v>
      </c>
      <c r="R79" s="138">
        <v>0.10865448380098708</v>
      </c>
      <c r="S79" s="138">
        <v>0.55577706883060296</v>
      </c>
      <c r="T79" s="138">
        <v>0.29489371188900537</v>
      </c>
      <c r="U79" s="138"/>
      <c r="V79" s="138">
        <v>3.2991392404844322</v>
      </c>
      <c r="W79" s="138">
        <v>44.850550003212341</v>
      </c>
      <c r="X79" s="138">
        <v>57.682637010482907</v>
      </c>
      <c r="Y79" s="138">
        <v>17.846241163275071</v>
      </c>
      <c r="Z79" s="138"/>
      <c r="AA79" s="138">
        <v>7.0763571714736244</v>
      </c>
      <c r="AB79" s="138">
        <v>33.670139636060917</v>
      </c>
      <c r="AC79" s="138">
        <v>43.735299564578789</v>
      </c>
      <c r="AD79" s="138">
        <v>43.303425322099052</v>
      </c>
      <c r="AE79" s="138">
        <v>13.397504197902867</v>
      </c>
      <c r="AF79" s="138">
        <v>97.879300570016198</v>
      </c>
      <c r="AG79" s="138">
        <v>97.447426327536448</v>
      </c>
      <c r="AH79" s="138">
        <v>1.157053375933617</v>
      </c>
      <c r="AI79" s="138">
        <v>0.47191571314125763</v>
      </c>
      <c r="AJ79" s="138">
        <v>10.905275599831349</v>
      </c>
      <c r="AK79"/>
      <c r="AL79"/>
      <c r="AM79"/>
      <c r="AN79"/>
    </row>
    <row r="80" spans="1:40" s="27" customFormat="1" x14ac:dyDescent="0.2">
      <c r="B80" s="27">
        <v>12</v>
      </c>
      <c r="C80" s="28">
        <v>41634</v>
      </c>
      <c r="D80" s="125">
        <f t="shared" si="3"/>
        <v>14</v>
      </c>
      <c r="F80" s="16">
        <v>4810</v>
      </c>
      <c r="H80" s="138">
        <v>90.104761904761901</v>
      </c>
      <c r="I80" s="138">
        <v>2.4598960046724194</v>
      </c>
      <c r="J80" s="138">
        <v>6.0444514115360892</v>
      </c>
      <c r="K80" s="138">
        <v>0.30847581742472513</v>
      </c>
      <c r="L80" s="138">
        <v>1.1548842800435031</v>
      </c>
      <c r="M80" s="138">
        <v>17.717122870842921</v>
      </c>
      <c r="N80" s="138">
        <v>18.958856854516419</v>
      </c>
      <c r="O80" s="138">
        <v>5.775499216704659E-2</v>
      </c>
      <c r="P80" s="138">
        <v>5.8543205046660676E-2</v>
      </c>
      <c r="Q80" s="138">
        <v>0.75501507691270842</v>
      </c>
      <c r="R80" s="138">
        <v>0.12926546058449193</v>
      </c>
      <c r="S80" s="138">
        <v>0.57939379468274876</v>
      </c>
      <c r="T80" s="138">
        <v>0.30147573758690716</v>
      </c>
      <c r="U80" s="138"/>
      <c r="V80" s="138">
        <v>2.2164834381148339</v>
      </c>
      <c r="W80" s="138">
        <v>29.772239471475128</v>
      </c>
      <c r="X80" s="138">
        <v>41.406324908055723</v>
      </c>
      <c r="Y80" s="138">
        <v>13.007571635109027</v>
      </c>
      <c r="Z80" s="138"/>
      <c r="AA80" s="138">
        <v>7.0282742990640559</v>
      </c>
      <c r="AB80" s="138">
        <v>33.04180471942594</v>
      </c>
      <c r="AC80" s="138">
        <v>50.37042842946741</v>
      </c>
      <c r="AD80" s="138">
        <v>45.953536786236668</v>
      </c>
      <c r="AE80" s="138">
        <v>14.436053500543789</v>
      </c>
      <c r="AF80" s="138">
        <v>104.87656094850119</v>
      </c>
      <c r="AG80" s="138">
        <v>100.45966930527045</v>
      </c>
      <c r="AH80" s="138">
        <v>1.0699797164638913</v>
      </c>
      <c r="AI80" s="138">
        <v>0.40696761991958519</v>
      </c>
      <c r="AJ80" s="138">
        <v>9.3034154057088649</v>
      </c>
      <c r="AK80"/>
      <c r="AL80"/>
      <c r="AM80"/>
      <c r="AN80"/>
    </row>
    <row r="81" spans="1:41" s="27" customFormat="1" x14ac:dyDescent="0.2">
      <c r="B81" s="27">
        <v>13</v>
      </c>
      <c r="C81" s="28">
        <v>41648</v>
      </c>
      <c r="D81" s="125">
        <f t="shared" si="3"/>
        <v>14</v>
      </c>
      <c r="F81" s="16">
        <v>4810</v>
      </c>
      <c r="H81" s="138">
        <v>76.457142857142841</v>
      </c>
      <c r="I81" s="138">
        <v>2.8952998664503258</v>
      </c>
      <c r="J81" s="138">
        <v>4.2947285108782634</v>
      </c>
      <c r="K81" s="138">
        <v>0.3185161315384189</v>
      </c>
      <c r="L81" s="138">
        <v>1.4999371652766991</v>
      </c>
      <c r="M81" s="138">
        <v>20.298103251924989</v>
      </c>
      <c r="N81" s="138">
        <v>14.703974204921487</v>
      </c>
      <c r="O81" s="138">
        <v>7.3846450040871536E-2</v>
      </c>
      <c r="P81" s="138">
        <v>7.2350967132447042E-2</v>
      </c>
      <c r="Q81" s="138">
        <v>0.95368421594178754</v>
      </c>
      <c r="R81" s="138">
        <v>0.16476841183216862</v>
      </c>
      <c r="S81" s="138">
        <v>0.68374008573781331</v>
      </c>
      <c r="T81" s="138">
        <v>0.40308910907120521</v>
      </c>
      <c r="U81" s="138"/>
      <c r="V81" s="138">
        <v>2.2136635550345916</v>
      </c>
      <c r="W81" s="138">
        <v>27.833430418636897</v>
      </c>
      <c r="X81" s="138">
        <v>26.67208503230691</v>
      </c>
      <c r="Y81" s="138">
        <v>14.335113765287307</v>
      </c>
      <c r="Z81" s="138"/>
      <c r="AA81" s="138">
        <v>8.2722853327152173</v>
      </c>
      <c r="AB81" s="138">
        <v>36.403963552028834</v>
      </c>
      <c r="AC81" s="138">
        <v>35.789404257318857</v>
      </c>
      <c r="AD81" s="138">
        <v>34.885014055707842</v>
      </c>
      <c r="AE81" s="138">
        <v>18.749214565958738</v>
      </c>
      <c r="AF81" s="138">
        <v>99.214867708021643</v>
      </c>
      <c r="AG81" s="138">
        <v>98.310477506410635</v>
      </c>
      <c r="AH81" s="138">
        <v>1.5528892928940377</v>
      </c>
      <c r="AI81" s="138">
        <v>0.67415201196460328</v>
      </c>
      <c r="AJ81" s="138">
        <v>10.604956891436489</v>
      </c>
      <c r="AK81"/>
      <c r="AL81"/>
      <c r="AM81"/>
      <c r="AN81"/>
    </row>
    <row r="82" spans="1:41" s="27" customFormat="1" x14ac:dyDescent="0.2">
      <c r="B82" s="27">
        <v>14</v>
      </c>
      <c r="C82" s="28">
        <v>41662</v>
      </c>
      <c r="D82" s="125">
        <f t="shared" si="3"/>
        <v>14</v>
      </c>
      <c r="F82" s="16">
        <v>4810</v>
      </c>
      <c r="H82" s="138">
        <v>31.261224489795921</v>
      </c>
      <c r="I82" s="138">
        <v>3.4419347653453602</v>
      </c>
      <c r="J82" s="138">
        <v>4.0255075428227238</v>
      </c>
      <c r="K82" s="138">
        <v>0.37812719729537791</v>
      </c>
      <c r="L82" s="138">
        <v>1.6567330353882683</v>
      </c>
      <c r="M82" s="138">
        <v>19.356533021950355</v>
      </c>
      <c r="N82" s="138">
        <v>13.717309864621114</v>
      </c>
      <c r="O82" s="138">
        <v>8.08978262667433E-2</v>
      </c>
      <c r="P82" s="138">
        <v>8.3251206944551764E-2</v>
      </c>
      <c r="Q82" s="138">
        <v>1.0623878602792149</v>
      </c>
      <c r="R82" s="138">
        <v>0.16854863313601529</v>
      </c>
      <c r="S82" s="138">
        <v>0.70092286755454247</v>
      </c>
      <c r="T82" s="138">
        <v>0.41980089105424745</v>
      </c>
      <c r="U82" s="138"/>
      <c r="V82" s="138">
        <v>1.0759909537869434</v>
      </c>
      <c r="W82" s="138">
        <v>10.271567585380435</v>
      </c>
      <c r="X82" s="138">
        <v>10.073103785113648</v>
      </c>
      <c r="Y82" s="138">
        <v>6.4739379173667073</v>
      </c>
      <c r="Z82" s="138"/>
      <c r="AA82" s="138">
        <v>9.8340993295581729</v>
      </c>
      <c r="AB82" s="138">
        <v>32.857214498213949</v>
      </c>
      <c r="AC82" s="138">
        <v>33.545896190189367</v>
      </c>
      <c r="AD82" s="138">
        <v>32.222358367317455</v>
      </c>
      <c r="AE82" s="138">
        <v>20.709162942353355</v>
      </c>
      <c r="AF82" s="138">
        <v>96.946372960314847</v>
      </c>
      <c r="AG82" s="138">
        <v>95.622835137442934</v>
      </c>
      <c r="AH82" s="138">
        <v>1.5174142089319866</v>
      </c>
      <c r="AI82" s="138">
        <v>0.85503125475001429</v>
      </c>
      <c r="AJ82" s="138">
        <v>10.619681917333144</v>
      </c>
      <c r="AK82"/>
      <c r="AL82"/>
      <c r="AM82"/>
      <c r="AN82"/>
    </row>
    <row r="83" spans="1:41" s="27" customFormat="1" x14ac:dyDescent="0.2">
      <c r="B83" s="27">
        <v>15</v>
      </c>
      <c r="C83" s="28">
        <v>41676</v>
      </c>
      <c r="D83" s="125">
        <f t="shared" si="3"/>
        <v>14</v>
      </c>
      <c r="F83" s="16">
        <v>4810</v>
      </c>
      <c r="H83" s="138">
        <v>33.078571428571436</v>
      </c>
      <c r="I83" s="138">
        <v>3.5911900470923652</v>
      </c>
      <c r="J83" s="138">
        <v>3.0350807645127493</v>
      </c>
      <c r="K83" s="138">
        <v>0.39565679123336095</v>
      </c>
      <c r="L83" s="138">
        <v>1.8534129050274817</v>
      </c>
      <c r="M83" s="138">
        <v>21.458841563143988</v>
      </c>
      <c r="N83" s="138">
        <v>11.261465598113753</v>
      </c>
      <c r="O83" s="138">
        <v>9.2163093754999342E-2</v>
      </c>
      <c r="P83" s="138">
        <v>9.4297543623140495E-2</v>
      </c>
      <c r="Q83" s="138">
        <v>1.2083886290821277</v>
      </c>
      <c r="R83" s="138">
        <v>0.20106197084138078</v>
      </c>
      <c r="S83" s="138">
        <v>0.80896333126021824</v>
      </c>
      <c r="T83" s="138">
        <v>0.44169103222931139</v>
      </c>
      <c r="U83" s="138"/>
      <c r="V83" s="138">
        <v>1.1879143648631962</v>
      </c>
      <c r="W83" s="138">
        <v>12.00368650642911</v>
      </c>
      <c r="X83" s="138">
        <v>8.5464767148702983</v>
      </c>
      <c r="Y83" s="138">
        <v>7.6635313956984543</v>
      </c>
      <c r="Z83" s="138"/>
      <c r="AA83" s="138">
        <v>10.260542991692473</v>
      </c>
      <c r="AB83" s="138">
        <v>36.288406627080001</v>
      </c>
      <c r="AC83" s="138">
        <v>25.292339704272909</v>
      </c>
      <c r="AD83" s="138">
        <v>25.836897864000029</v>
      </c>
      <c r="AE83" s="138">
        <v>23.167661312843521</v>
      </c>
      <c r="AF83" s="138">
        <v>95.008950635888908</v>
      </c>
      <c r="AG83" s="138">
        <v>95.553508795616025</v>
      </c>
      <c r="AH83" s="138">
        <v>2.090057613884964</v>
      </c>
      <c r="AI83" s="138">
        <v>1.1832271777021042</v>
      </c>
      <c r="AJ83" s="138">
        <v>10.589282970595177</v>
      </c>
      <c r="AK83"/>
      <c r="AL83"/>
      <c r="AM83"/>
      <c r="AN83"/>
    </row>
    <row r="84" spans="1:41" s="27" customFormat="1" x14ac:dyDescent="0.2">
      <c r="B84" s="27">
        <v>16</v>
      </c>
      <c r="C84" s="28">
        <v>41690</v>
      </c>
      <c r="D84" s="125">
        <f t="shared" si="3"/>
        <v>14</v>
      </c>
      <c r="F84" s="16">
        <v>4810</v>
      </c>
      <c r="H84" s="138">
        <v>58.433333333333337</v>
      </c>
      <c r="I84" s="138">
        <v>3.5377763191050757</v>
      </c>
      <c r="J84" s="138">
        <v>2.7034513714431263</v>
      </c>
      <c r="K84" s="138">
        <v>0.39406357451949087</v>
      </c>
      <c r="L84" s="138">
        <v>1.8792220601541167</v>
      </c>
      <c r="M84" s="138">
        <v>22.402503356358281</v>
      </c>
      <c r="N84" s="138">
        <v>10.414125276775975</v>
      </c>
      <c r="O84" s="138">
        <v>9.5624579079063188E-2</v>
      </c>
      <c r="P84" s="138">
        <v>8.9254568558770619E-2</v>
      </c>
      <c r="Q84" s="138">
        <v>1.2513355828244148</v>
      </c>
      <c r="R84" s="138">
        <v>0.20858209808141165</v>
      </c>
      <c r="S84" s="138">
        <v>0.826700538049427</v>
      </c>
      <c r="T84" s="138">
        <v>0.45594383490415463</v>
      </c>
      <c r="U84" s="138"/>
      <c r="V84" s="138">
        <v>2.0672406291303993</v>
      </c>
      <c r="W84" s="138">
        <v>22.404130828269199</v>
      </c>
      <c r="X84" s="138">
        <v>13.840686228719335</v>
      </c>
      <c r="Y84" s="138">
        <v>13.726151131042361</v>
      </c>
      <c r="Z84" s="138"/>
      <c r="AA84" s="138">
        <v>10.107932340300216</v>
      </c>
      <c r="AB84" s="138">
        <v>38.341353385514886</v>
      </c>
      <c r="AC84" s="138">
        <v>22.528761428692718</v>
      </c>
      <c r="AD84" s="138">
        <v>23.686285616747291</v>
      </c>
      <c r="AE84" s="138">
        <v>23.490275751926458</v>
      </c>
      <c r="AF84" s="138">
        <v>94.468322906434281</v>
      </c>
      <c r="AG84" s="138">
        <v>95.625847094488861</v>
      </c>
      <c r="AH84" s="138">
        <v>2.408802558505438</v>
      </c>
      <c r="AI84" s="138">
        <v>1.3086147420571428</v>
      </c>
      <c r="AJ84" s="138">
        <v>10.473958956128897</v>
      </c>
      <c r="AK84"/>
      <c r="AL84"/>
      <c r="AM84"/>
      <c r="AN84"/>
    </row>
    <row r="85" spans="1:41" s="27" customFormat="1" x14ac:dyDescent="0.2">
      <c r="B85" s="27">
        <v>17</v>
      </c>
      <c r="C85" s="28">
        <v>41704</v>
      </c>
      <c r="D85" s="125">
        <f t="shared" si="3"/>
        <v>14</v>
      </c>
      <c r="F85" s="16">
        <v>4810</v>
      </c>
      <c r="H85" s="138">
        <v>61.002380952380953</v>
      </c>
      <c r="I85" s="138">
        <v>3.581273857948609</v>
      </c>
      <c r="J85" s="138">
        <v>2.8032860399240955</v>
      </c>
      <c r="K85" s="138">
        <v>0.38299547743418255</v>
      </c>
      <c r="L85" s="138">
        <v>2.0734818493624356</v>
      </c>
      <c r="M85" s="138">
        <v>23.225166668999979</v>
      </c>
      <c r="N85" s="138">
        <v>10.46108968256714</v>
      </c>
      <c r="O85" s="138">
        <v>0.10318882943985966</v>
      </c>
      <c r="P85" s="138">
        <v>9.9963252147863974E-2</v>
      </c>
      <c r="Q85" s="138">
        <v>1.331698594228355</v>
      </c>
      <c r="R85" s="138">
        <v>0.19507963693281363</v>
      </c>
      <c r="S85" s="138">
        <v>0.87553899821024117</v>
      </c>
      <c r="T85" s="138">
        <v>0.50498684784053527</v>
      </c>
      <c r="U85" s="138"/>
      <c r="V85" s="138">
        <v>2.1846623217738408</v>
      </c>
      <c r="W85" s="138">
        <v>23.620891136265563</v>
      </c>
      <c r="X85" s="138">
        <v>14.372692828916383</v>
      </c>
      <c r="Y85" s="138">
        <v>15.810916209081835</v>
      </c>
      <c r="Z85" s="138"/>
      <c r="AA85" s="138">
        <v>10.232211022710311</v>
      </c>
      <c r="AB85" s="138">
        <v>38.721260986033087</v>
      </c>
      <c r="AC85" s="138">
        <v>23.360716999367465</v>
      </c>
      <c r="AD85" s="138">
        <v>23.560871894714808</v>
      </c>
      <c r="AE85" s="138">
        <v>25.918523117030446</v>
      </c>
      <c r="AF85" s="138">
        <v>98.232712125141305</v>
      </c>
      <c r="AG85" s="138">
        <v>98.432867020488658</v>
      </c>
      <c r="AH85" s="138">
        <v>2.4456193448122914</v>
      </c>
      <c r="AI85" s="138">
        <v>1.2775270903305962</v>
      </c>
      <c r="AJ85" s="138">
        <v>10.909144051162821</v>
      </c>
      <c r="AK85"/>
      <c r="AL85"/>
      <c r="AM85"/>
      <c r="AN85"/>
    </row>
    <row r="86" spans="1:41" s="27" customFormat="1" x14ac:dyDescent="0.2">
      <c r="B86" s="27">
        <v>18</v>
      </c>
      <c r="C86" s="28">
        <v>41718</v>
      </c>
      <c r="D86" s="125">
        <f t="shared" si="3"/>
        <v>14</v>
      </c>
      <c r="F86" s="16">
        <v>4810</v>
      </c>
      <c r="H86" s="138">
        <v>10.561224489795919</v>
      </c>
      <c r="I86" s="138">
        <v>4.3569672706259519</v>
      </c>
      <c r="J86" s="138">
        <v>3.049882164998758</v>
      </c>
      <c r="K86" s="138">
        <v>0.49636083023582328</v>
      </c>
      <c r="L86" s="138">
        <v>1.4488675859054954</v>
      </c>
      <c r="M86" s="138">
        <v>20.076492192290527</v>
      </c>
      <c r="N86" s="138">
        <v>10.522362960298722</v>
      </c>
      <c r="O86" s="138">
        <v>7.2191827212651202E-2</v>
      </c>
      <c r="P86" s="138">
        <v>6.7969655968381865E-2</v>
      </c>
      <c r="Q86" s="138">
        <v>0.9546750021129472</v>
      </c>
      <c r="R86" s="138">
        <v>0.1815250306721724</v>
      </c>
      <c r="S86" s="138">
        <v>0.62252427998349114</v>
      </c>
      <c r="T86" s="138">
        <v>0.36620589976912304</v>
      </c>
      <c r="U86" s="138"/>
      <c r="V86" s="138">
        <v>0.46014909439774088</v>
      </c>
      <c r="W86" s="138">
        <v>3.8328031408631054</v>
      </c>
      <c r="X86" s="138">
        <v>2.5869532367865009</v>
      </c>
      <c r="Y86" s="138">
        <v>1.9127269788420762</v>
      </c>
      <c r="Z86" s="138"/>
      <c r="AA86" s="138">
        <v>12.448477916074149</v>
      </c>
      <c r="AB86" s="138">
        <v>36.291276116384957</v>
      </c>
      <c r="AC86" s="138">
        <v>25.415684708322985</v>
      </c>
      <c r="AD86" s="138">
        <v>24.494822918364935</v>
      </c>
      <c r="AE86" s="138">
        <v>18.110844823818692</v>
      </c>
      <c r="AF86" s="138">
        <v>92.266283564600784</v>
      </c>
      <c r="AG86" s="138">
        <v>91.34542177464273</v>
      </c>
      <c r="AH86" s="138">
        <v>2.2047465030948179</v>
      </c>
      <c r="AI86" s="138">
        <v>1.4285690511678264</v>
      </c>
      <c r="AJ86" s="138">
        <v>10.240792932798358</v>
      </c>
      <c r="AK86"/>
      <c r="AL86"/>
      <c r="AM86"/>
      <c r="AN86"/>
    </row>
    <row r="87" spans="1:41" s="27" customFormat="1" x14ac:dyDescent="0.2">
      <c r="B87" s="27">
        <v>19</v>
      </c>
      <c r="C87" s="28">
        <v>41732</v>
      </c>
      <c r="D87" s="125">
        <f t="shared" si="3"/>
        <v>14</v>
      </c>
      <c r="F87" s="16">
        <v>4810</v>
      </c>
      <c r="H87" s="138">
        <v>46.246938775510209</v>
      </c>
      <c r="I87" s="138">
        <v>2.9141898906634247</v>
      </c>
      <c r="J87" s="138">
        <v>3.1992573208442683</v>
      </c>
      <c r="K87" s="138">
        <v>0.27403299130864117</v>
      </c>
      <c r="L87" s="138">
        <v>1.1560955991398207</v>
      </c>
      <c r="M87" s="138">
        <v>22.487656024604089</v>
      </c>
      <c r="N87" s="138">
        <v>12.280580518649435</v>
      </c>
      <c r="O87" s="138">
        <v>5.6915783000572699E-2</v>
      </c>
      <c r="P87" s="138">
        <v>5.2374852425869631E-2</v>
      </c>
      <c r="Q87" s="138">
        <v>0.75952748704145279</v>
      </c>
      <c r="R87" s="138">
        <v>0.13972798690057006</v>
      </c>
      <c r="S87" s="138">
        <v>0.58737201056156452</v>
      </c>
      <c r="T87" s="138">
        <v>0.3448088419455142</v>
      </c>
      <c r="U87" s="138"/>
      <c r="V87" s="138">
        <v>1.3477236145372218</v>
      </c>
      <c r="W87" s="138">
        <v>20.571166406250406</v>
      </c>
      <c r="X87" s="138">
        <v>13.530157854441894</v>
      </c>
      <c r="Y87" s="138">
        <v>6.6832352990070101</v>
      </c>
      <c r="Z87" s="138"/>
      <c r="AA87" s="138">
        <v>8.326256830466928</v>
      </c>
      <c r="AB87" s="138">
        <v>44.481141781310171</v>
      </c>
      <c r="AC87" s="138">
        <v>26.660477673702236</v>
      </c>
      <c r="AD87" s="138">
        <v>29.256331797698813</v>
      </c>
      <c r="AE87" s="138">
        <v>14.451194989247758</v>
      </c>
      <c r="AF87" s="138">
        <v>93.919071274727088</v>
      </c>
      <c r="AG87" s="138">
        <v>96.514925398723662</v>
      </c>
      <c r="AH87" s="138">
        <v>2.2624905858844966</v>
      </c>
      <c r="AI87" s="138">
        <v>0.91089574810893437</v>
      </c>
      <c r="AJ87" s="138">
        <v>12.4068572529821</v>
      </c>
      <c r="AK87"/>
      <c r="AL87"/>
      <c r="AM87"/>
      <c r="AN87"/>
    </row>
    <row r="88" spans="1:41" s="27" customFormat="1" x14ac:dyDescent="0.2">
      <c r="B88" s="27">
        <v>20</v>
      </c>
      <c r="C88" s="28">
        <v>41746</v>
      </c>
      <c r="D88" s="125">
        <f t="shared" si="3"/>
        <v>14</v>
      </c>
      <c r="F88" s="16">
        <v>4810</v>
      </c>
      <c r="H88" s="138">
        <v>292.72142857142859</v>
      </c>
      <c r="I88" s="138">
        <v>2.6480316877926069</v>
      </c>
      <c r="J88" s="138">
        <v>2.3965121317112472</v>
      </c>
      <c r="K88" s="138">
        <v>0.2863685247959335</v>
      </c>
      <c r="L88" s="138">
        <v>1.0556564139199776</v>
      </c>
      <c r="M88" s="138">
        <v>26.72588569693205</v>
      </c>
      <c r="N88" s="138">
        <v>9.3994597294261393</v>
      </c>
      <c r="O88" s="138">
        <v>5.2884849198459108E-2</v>
      </c>
      <c r="P88" s="138">
        <v>5.0994856146784236E-2</v>
      </c>
      <c r="Q88" s="138">
        <v>0.68573421981500904</v>
      </c>
      <c r="R88" s="138">
        <v>0.12385811945223561</v>
      </c>
      <c r="S88" s="138">
        <v>0.61648862766413159</v>
      </c>
      <c r="T88" s="138">
        <v>0.35604201925550438</v>
      </c>
      <c r="U88" s="138"/>
      <c r="V88" s="138">
        <v>7.7513561855306303</v>
      </c>
      <c r="W88" s="138">
        <v>162.39393873255253</v>
      </c>
      <c r="X88" s="138">
        <v>64.922916325390247</v>
      </c>
      <c r="Y88" s="138">
        <v>38.626656695405899</v>
      </c>
      <c r="Z88" s="138"/>
      <c r="AA88" s="138">
        <v>7.5658048222645915</v>
      </c>
      <c r="AB88" s="138">
        <v>55.477297827181744</v>
      </c>
      <c r="AC88" s="138">
        <v>19.970934430927059</v>
      </c>
      <c r="AD88" s="138">
        <v>22.179078806165379</v>
      </c>
      <c r="AE88" s="138">
        <v>13.19570517399972</v>
      </c>
      <c r="AF88" s="138">
        <v>96.209742254373111</v>
      </c>
      <c r="AG88" s="138">
        <v>98.417886629611445</v>
      </c>
      <c r="AH88" s="138">
        <v>3.7222241482848033</v>
      </c>
      <c r="AI88" s="138">
        <v>1.1049523400082937</v>
      </c>
      <c r="AJ88" s="138">
        <v>10.78809308608967</v>
      </c>
      <c r="AK88"/>
      <c r="AL88"/>
      <c r="AM88"/>
      <c r="AN88"/>
    </row>
    <row r="89" spans="1:41" s="27" customFormat="1" x14ac:dyDescent="0.2">
      <c r="B89" s="27">
        <v>21</v>
      </c>
      <c r="C89" s="28">
        <v>41760</v>
      </c>
      <c r="D89" s="125">
        <f t="shared" si="3"/>
        <v>14</v>
      </c>
      <c r="F89" s="16">
        <v>4810</v>
      </c>
      <c r="H89" s="138">
        <v>454.94285714285718</v>
      </c>
      <c r="I89" s="138">
        <v>2.4995215121705594</v>
      </c>
      <c r="J89" s="138">
        <v>2.6427244165116499</v>
      </c>
      <c r="K89" s="138">
        <v>0.24564664654058857</v>
      </c>
      <c r="L89" s="138">
        <v>0.94664188307741259</v>
      </c>
      <c r="M89" s="138">
        <v>26.086840735693013</v>
      </c>
      <c r="N89" s="138">
        <v>10.675113059571803</v>
      </c>
      <c r="O89" s="138">
        <v>4.7292492905150134E-2</v>
      </c>
      <c r="P89" s="138">
        <v>4.5633532988778702E-2</v>
      </c>
      <c r="Q89" s="138">
        <v>0.60925806184370046</v>
      </c>
      <c r="R89" s="138">
        <v>9.7081949624058819E-2</v>
      </c>
      <c r="S89" s="138">
        <v>0.55372972397787001</v>
      </c>
      <c r="T89" s="138">
        <v>0.31864753008270075</v>
      </c>
      <c r="U89" s="138"/>
      <c r="V89" s="138">
        <v>11.371394582369092</v>
      </c>
      <c r="W89" s="138">
        <v>249.48329819378293</v>
      </c>
      <c r="X89" s="138">
        <v>116.03081135388645</v>
      </c>
      <c r="Y89" s="138">
        <v>53.83349537229158</v>
      </c>
      <c r="Z89" s="138"/>
      <c r="AA89" s="138">
        <v>7.1414900347730272</v>
      </c>
      <c r="AB89" s="138">
        <v>54.83838118936383</v>
      </c>
      <c r="AC89" s="138">
        <v>22.022703470930413</v>
      </c>
      <c r="AD89" s="138">
        <v>25.504480295082743</v>
      </c>
      <c r="AE89" s="138">
        <v>11.833023538467657</v>
      </c>
      <c r="AF89" s="138">
        <v>95.835598233534924</v>
      </c>
      <c r="AG89" s="138">
        <v>99.317375057687258</v>
      </c>
      <c r="AH89" s="138">
        <v>3.1996234766829241</v>
      </c>
      <c r="AI89" s="138">
        <v>0.94581239593263533</v>
      </c>
      <c r="AJ89" s="138">
        <v>11.87115098835196</v>
      </c>
      <c r="AK89"/>
      <c r="AL89"/>
      <c r="AM89"/>
      <c r="AN89"/>
      <c r="AO89" s="139"/>
    </row>
    <row r="90" spans="1:41" s="27" customFormat="1" x14ac:dyDescent="0.2">
      <c r="C90" s="28">
        <v>41774</v>
      </c>
      <c r="D90" s="26"/>
      <c r="AK90"/>
      <c r="AL90"/>
      <c r="AM90"/>
      <c r="AN90"/>
      <c r="AO90" s="139"/>
    </row>
    <row r="91" spans="1:41" s="26" customFormat="1" x14ac:dyDescent="0.2">
      <c r="A91" s="20" t="s">
        <v>225</v>
      </c>
      <c r="B91" s="21"/>
      <c r="C91" s="21"/>
      <c r="D91" s="22"/>
      <c r="E91" s="22"/>
      <c r="F91" s="21" t="s">
        <v>223</v>
      </c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/>
      <c r="AL91"/>
      <c r="AM91"/>
      <c r="AN91"/>
    </row>
    <row r="92" spans="1:41" s="26" customFormat="1" x14ac:dyDescent="0.2">
      <c r="AK92"/>
      <c r="AL92"/>
      <c r="AM92"/>
      <c r="AN92"/>
    </row>
    <row r="93" spans="1:41" s="26" customFormat="1" x14ac:dyDescent="0.2">
      <c r="H93" s="46"/>
      <c r="I93" s="47" t="s">
        <v>115</v>
      </c>
      <c r="J93" s="47"/>
      <c r="K93" s="47"/>
      <c r="L93" s="47"/>
      <c r="M93" s="48"/>
      <c r="AK93"/>
      <c r="AL93"/>
      <c r="AM93"/>
      <c r="AN93"/>
      <c r="AO93" s="140"/>
    </row>
    <row r="94" spans="1:41" s="26" customFormat="1" x14ac:dyDescent="0.2">
      <c r="H94" s="49"/>
      <c r="I94" s="33" t="s">
        <v>87</v>
      </c>
      <c r="J94" s="27"/>
      <c r="K94" s="27"/>
      <c r="L94" s="27" t="s">
        <v>101</v>
      </c>
      <c r="M94" s="50"/>
      <c r="AK94"/>
      <c r="AL94"/>
      <c r="AM94"/>
      <c r="AN94"/>
      <c r="AO94" s="140"/>
    </row>
    <row r="95" spans="1:41" s="26" customFormat="1" x14ac:dyDescent="0.2">
      <c r="H95" s="49"/>
      <c r="I95" s="33" t="s">
        <v>226</v>
      </c>
      <c r="J95" s="27"/>
      <c r="K95" s="27"/>
      <c r="L95" s="27" t="s">
        <v>227</v>
      </c>
      <c r="M95" s="50"/>
      <c r="AK95"/>
      <c r="AL95"/>
      <c r="AM95"/>
      <c r="AN95"/>
      <c r="AO95" s="140"/>
    </row>
    <row r="96" spans="1:41" s="26" customFormat="1" x14ac:dyDescent="0.2">
      <c r="H96" s="49"/>
      <c r="I96" s="33" t="s">
        <v>228</v>
      </c>
      <c r="J96" s="27"/>
      <c r="K96" s="27"/>
      <c r="L96" s="27" t="s">
        <v>104</v>
      </c>
      <c r="M96" s="50"/>
      <c r="AK96"/>
      <c r="AL96"/>
      <c r="AM96"/>
      <c r="AN96"/>
      <c r="AO96" s="140"/>
    </row>
    <row r="97" spans="8:41" s="26" customFormat="1" x14ac:dyDescent="0.2">
      <c r="H97" s="49"/>
      <c r="I97" s="33" t="s">
        <v>229</v>
      </c>
      <c r="J97" s="27"/>
      <c r="K97" s="27"/>
      <c r="L97" s="27" t="s">
        <v>105</v>
      </c>
      <c r="M97" s="50"/>
      <c r="AK97"/>
      <c r="AL97"/>
      <c r="AM97"/>
      <c r="AN97"/>
      <c r="AO97" s="140"/>
    </row>
    <row r="98" spans="8:41" s="26" customFormat="1" x14ac:dyDescent="0.2">
      <c r="H98" s="49"/>
      <c r="I98" s="33" t="s">
        <v>90</v>
      </c>
      <c r="J98" s="27"/>
      <c r="K98" s="27"/>
      <c r="L98" s="27" t="s">
        <v>102</v>
      </c>
      <c r="M98" s="50"/>
      <c r="AK98"/>
      <c r="AL98"/>
      <c r="AM98"/>
      <c r="AN98"/>
      <c r="AO98" s="140"/>
    </row>
    <row r="99" spans="8:41" s="26" customFormat="1" x14ac:dyDescent="0.2">
      <c r="H99" s="49"/>
      <c r="I99" s="33" t="s">
        <v>91</v>
      </c>
      <c r="J99" s="27"/>
      <c r="K99" s="27"/>
      <c r="L99" s="27" t="s">
        <v>106</v>
      </c>
      <c r="M99" s="50"/>
      <c r="AK99"/>
      <c r="AL99"/>
      <c r="AM99"/>
      <c r="AN99"/>
      <c r="AO99" s="140"/>
    </row>
    <row r="100" spans="8:41" s="26" customFormat="1" x14ac:dyDescent="0.2">
      <c r="H100" s="49"/>
      <c r="I100" s="33" t="s">
        <v>93</v>
      </c>
      <c r="J100" s="27"/>
      <c r="K100" s="27"/>
      <c r="L100" s="27" t="s">
        <v>107</v>
      </c>
      <c r="M100" s="50"/>
      <c r="AK100"/>
      <c r="AL100"/>
      <c r="AM100"/>
      <c r="AN100"/>
      <c r="AO100" s="140"/>
    </row>
    <row r="101" spans="8:41" s="26" customFormat="1" x14ac:dyDescent="0.2">
      <c r="H101" s="49"/>
      <c r="I101" s="33" t="s">
        <v>94</v>
      </c>
      <c r="J101" s="27"/>
      <c r="K101" s="27"/>
      <c r="L101" s="27" t="s">
        <v>108</v>
      </c>
      <c r="M101" s="50"/>
      <c r="AK101"/>
      <c r="AL101"/>
      <c r="AM101"/>
      <c r="AN101"/>
      <c r="AO101" s="140"/>
    </row>
    <row r="102" spans="8:41" s="26" customFormat="1" x14ac:dyDescent="0.2">
      <c r="H102" s="49"/>
      <c r="I102" s="33" t="s">
        <v>95</v>
      </c>
      <c r="J102" s="27"/>
      <c r="K102" s="27"/>
      <c r="L102" s="27" t="s">
        <v>109</v>
      </c>
      <c r="M102" s="50"/>
      <c r="AK102"/>
      <c r="AL102"/>
      <c r="AM102"/>
      <c r="AN102"/>
      <c r="AO102" s="140"/>
    </row>
    <row r="103" spans="8:41" s="26" customFormat="1" x14ac:dyDescent="0.2">
      <c r="H103" s="49"/>
      <c r="I103" s="33" t="s">
        <v>96</v>
      </c>
      <c r="J103" s="27"/>
      <c r="K103" s="27"/>
      <c r="L103" s="27" t="s">
        <v>110</v>
      </c>
      <c r="M103" s="50"/>
      <c r="AK103"/>
      <c r="AL103"/>
      <c r="AM103"/>
      <c r="AN103"/>
      <c r="AO103" s="140"/>
    </row>
    <row r="104" spans="8:41" s="26" customFormat="1" x14ac:dyDescent="0.2">
      <c r="H104" s="49"/>
      <c r="I104" s="33" t="s">
        <v>97</v>
      </c>
      <c r="J104" s="27"/>
      <c r="K104" s="27"/>
      <c r="L104" s="27" t="s">
        <v>111</v>
      </c>
      <c r="M104" s="50"/>
      <c r="AK104"/>
      <c r="AL104"/>
      <c r="AM104"/>
      <c r="AN104"/>
      <c r="AO104" s="140"/>
    </row>
    <row r="105" spans="8:41" s="26" customFormat="1" x14ac:dyDescent="0.2">
      <c r="H105" s="49"/>
      <c r="I105" s="33" t="s">
        <v>98</v>
      </c>
      <c r="J105" s="27"/>
      <c r="K105" s="27"/>
      <c r="L105" s="27" t="s">
        <v>230</v>
      </c>
      <c r="M105" s="50"/>
      <c r="AK105"/>
      <c r="AL105"/>
      <c r="AM105"/>
      <c r="AN105"/>
      <c r="AO105" s="140"/>
    </row>
    <row r="106" spans="8:41" s="26" customFormat="1" x14ac:dyDescent="0.2">
      <c r="H106" s="49"/>
      <c r="I106" s="33" t="s">
        <v>99</v>
      </c>
      <c r="J106" s="27"/>
      <c r="K106" s="27"/>
      <c r="L106" s="27" t="s">
        <v>113</v>
      </c>
      <c r="M106" s="50"/>
      <c r="AK106"/>
      <c r="AL106"/>
      <c r="AM106"/>
      <c r="AN106"/>
      <c r="AO106" s="140"/>
    </row>
    <row r="107" spans="8:41" s="26" customFormat="1" x14ac:dyDescent="0.2">
      <c r="H107" s="49"/>
      <c r="I107" s="33" t="s">
        <v>100</v>
      </c>
      <c r="J107" s="27"/>
      <c r="K107" s="27"/>
      <c r="L107" s="27" t="s">
        <v>114</v>
      </c>
      <c r="M107" s="50"/>
      <c r="AK107"/>
      <c r="AL107"/>
      <c r="AM107"/>
      <c r="AN107"/>
      <c r="AO107" s="140"/>
    </row>
    <row r="108" spans="8:41" s="26" customFormat="1" x14ac:dyDescent="0.2">
      <c r="H108" s="51"/>
      <c r="I108" s="52"/>
      <c r="J108" s="52"/>
      <c r="K108" s="52"/>
      <c r="L108" s="52"/>
      <c r="M108" s="53"/>
      <c r="AK108"/>
      <c r="AL108"/>
      <c r="AM108"/>
      <c r="AN108"/>
      <c r="AO108" s="140"/>
    </row>
    <row r="109" spans="8:41" s="26" customFormat="1" x14ac:dyDescent="0.2">
      <c r="AK109"/>
      <c r="AL109"/>
      <c r="AM109"/>
      <c r="AN109"/>
    </row>
  </sheetData>
  <phoneticPr fontId="1"/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２０１０</vt:lpstr>
      <vt:lpstr>2010-2011</vt:lpstr>
      <vt:lpstr>2011-2012</vt:lpstr>
      <vt:lpstr>2012-2013</vt:lpstr>
      <vt:lpstr>2013-2014</vt:lpstr>
      <vt:lpstr>'2011-2012'!Print_Area</vt:lpstr>
    </vt:vector>
  </TitlesOfParts>
  <Company>海洋研究開発機構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本多 牧生</dc:creator>
  <cp:lastModifiedBy>sasaoka01</cp:lastModifiedBy>
  <dcterms:created xsi:type="dcterms:W3CDTF">2012-08-06T10:14:02Z</dcterms:created>
  <dcterms:modified xsi:type="dcterms:W3CDTF">2015-04-02T02:58:45Z</dcterms:modified>
</cp:coreProperties>
</file>