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ate1904="1"/>
  <workbookProtection lockStructure="1"/>
  <bookViews>
    <workbookView xWindow="0" yWindow="0" windowWidth="14880" windowHeight="6660" tabRatio="465"/>
  </bookViews>
  <sheets>
    <sheet name="危険物 DATA BASE" sheetId="1" r:id="rId1"/>
    <sheet name="危険物一覧表（提出書類）" sheetId="2" r:id="rId2"/>
    <sheet name="化学物質個別データ検索" sheetId="3" r:id="rId3"/>
  </sheets>
  <definedNames>
    <definedName name="_xlnm.Print_Area" localSheetId="2">化学物質個別データ検索!$A$1:$H$19</definedName>
    <definedName name="_xlnm.Print_Area" localSheetId="0">'危険物 DATA BASE'!$A$1:$AC$243</definedName>
    <definedName name="_xlnm.Print_Area" localSheetId="1">'危険物一覧表（提出書類）'!$A$13:$W$75</definedName>
    <definedName name="_xlnm.Print_Titles" localSheetId="0">'危険物 DATA BASE'!$A:$B,'危険物 DATA BASE'!$2:$3</definedName>
  </definedNames>
  <calcPr calcId="125725"/>
</workbook>
</file>

<file path=xl/calcChain.xml><?xml version="1.0" encoding="utf-8"?>
<calcChain xmlns="http://schemas.openxmlformats.org/spreadsheetml/2006/main">
  <c r="T52" i="2"/>
  <c r="R52" s="1"/>
  <c r="G18" i="3"/>
  <c r="G17"/>
  <c r="G16"/>
  <c r="G15"/>
  <c r="G14"/>
  <c r="G11"/>
  <c r="G10"/>
  <c r="E17"/>
  <c r="E16"/>
  <c r="E15"/>
  <c r="E14"/>
  <c r="E13"/>
  <c r="E12"/>
  <c r="C17"/>
  <c r="C16"/>
  <c r="C15"/>
  <c r="C14"/>
  <c r="C13"/>
  <c r="C12"/>
  <c r="C11"/>
  <c r="C10"/>
  <c r="C9"/>
  <c r="C8"/>
  <c r="C7"/>
  <c r="C6"/>
  <c r="C5"/>
  <c r="C24" i="2"/>
  <c r="I24"/>
  <c r="T75"/>
  <c r="R75" s="1"/>
  <c r="T74"/>
  <c r="R74" s="1"/>
  <c r="T73"/>
  <c r="R73" s="1"/>
  <c r="T72"/>
  <c r="R72" s="1"/>
  <c r="T71"/>
  <c r="R71" s="1"/>
  <c r="T70"/>
  <c r="R70" s="1"/>
  <c r="T69"/>
  <c r="R69" s="1"/>
  <c r="T68"/>
  <c r="R68" s="1"/>
  <c r="T67"/>
  <c r="R67" s="1"/>
  <c r="T66"/>
  <c r="R66" s="1"/>
  <c r="T65"/>
  <c r="R65" s="1"/>
  <c r="T64"/>
  <c r="R64" s="1"/>
  <c r="T63"/>
  <c r="R63" s="1"/>
  <c r="T62"/>
  <c r="R62" s="1"/>
  <c r="T61"/>
  <c r="R61" s="1"/>
  <c r="T60"/>
  <c r="R60" s="1"/>
  <c r="T59"/>
  <c r="R59" s="1"/>
  <c r="T58"/>
  <c r="R58" s="1"/>
  <c r="T57"/>
  <c r="R57" s="1"/>
  <c r="T56"/>
  <c r="R56" s="1"/>
  <c r="T55"/>
  <c r="R55" s="1"/>
  <c r="T54"/>
  <c r="R54" s="1"/>
  <c r="T53"/>
  <c r="R53" s="1"/>
  <c r="T51"/>
  <c r="R51" s="1"/>
  <c r="T43"/>
  <c r="R43" s="1"/>
  <c r="T42"/>
  <c r="R42" s="1"/>
  <c r="T41"/>
  <c r="R41" s="1"/>
  <c r="T40"/>
  <c r="R40" s="1"/>
  <c r="T39"/>
  <c r="R39" s="1"/>
  <c r="T38"/>
  <c r="R38" s="1"/>
  <c r="T37"/>
  <c r="R37" s="1"/>
  <c r="T36"/>
  <c r="R36" s="1"/>
  <c r="T35"/>
  <c r="R35" s="1"/>
  <c r="T34"/>
  <c r="R34" s="1"/>
  <c r="T33"/>
  <c r="R33" s="1"/>
  <c r="T32"/>
  <c r="R32" s="1"/>
  <c r="T31"/>
  <c r="R31" s="1"/>
  <c r="T30"/>
  <c r="R30" s="1"/>
  <c r="T29"/>
  <c r="R29" s="1"/>
  <c r="T28"/>
  <c r="R28" s="1"/>
  <c r="T27"/>
  <c r="R27" s="1"/>
  <c r="T26"/>
  <c r="R26" s="1"/>
  <c r="T25"/>
  <c r="R25" s="1"/>
  <c r="T24"/>
  <c r="R24" s="1"/>
  <c r="S51"/>
  <c r="W75"/>
  <c r="V75"/>
  <c r="U75"/>
  <c r="S75"/>
  <c r="W74"/>
  <c r="V74"/>
  <c r="U74"/>
  <c r="S74"/>
  <c r="W73"/>
  <c r="V73"/>
  <c r="U73"/>
  <c r="S73"/>
  <c r="W72"/>
  <c r="V72"/>
  <c r="U72"/>
  <c r="S72"/>
  <c r="W71"/>
  <c r="V71"/>
  <c r="U71"/>
  <c r="S71"/>
  <c r="W70"/>
  <c r="V70"/>
  <c r="U70"/>
  <c r="S70"/>
  <c r="W69"/>
  <c r="V69"/>
  <c r="U69"/>
  <c r="S69"/>
  <c r="W68"/>
  <c r="V68"/>
  <c r="U68"/>
  <c r="S68"/>
  <c r="W67"/>
  <c r="V67"/>
  <c r="U67"/>
  <c r="S67"/>
  <c r="W66"/>
  <c r="V66"/>
  <c r="U66"/>
  <c r="S66"/>
  <c r="W65"/>
  <c r="V65"/>
  <c r="U65"/>
  <c r="S65"/>
  <c r="W64"/>
  <c r="V64"/>
  <c r="U64"/>
  <c r="S64"/>
  <c r="W63"/>
  <c r="V63"/>
  <c r="U63"/>
  <c r="S63"/>
  <c r="W62"/>
  <c r="V62"/>
  <c r="U62"/>
  <c r="S62"/>
  <c r="W61"/>
  <c r="V61"/>
  <c r="U61"/>
  <c r="S61"/>
  <c r="W60"/>
  <c r="V60"/>
  <c r="U60"/>
  <c r="S60"/>
  <c r="W59"/>
  <c r="V59"/>
  <c r="U59"/>
  <c r="S59"/>
  <c r="W58"/>
  <c r="V58"/>
  <c r="U58"/>
  <c r="S58"/>
  <c r="W57"/>
  <c r="V57"/>
  <c r="U57"/>
  <c r="S57"/>
  <c r="W56"/>
  <c r="V56"/>
  <c r="U56"/>
  <c r="S56"/>
  <c r="W55"/>
  <c r="V55"/>
  <c r="U55"/>
  <c r="S55"/>
  <c r="W54"/>
  <c r="V54"/>
  <c r="U54"/>
  <c r="S54"/>
  <c r="W53"/>
  <c r="V53"/>
  <c r="U53"/>
  <c r="S53"/>
  <c r="W52"/>
  <c r="V52"/>
  <c r="U52"/>
  <c r="S52"/>
  <c r="W51"/>
  <c r="V51"/>
  <c r="U51"/>
  <c r="M51"/>
  <c r="N75"/>
  <c r="M75"/>
  <c r="N74"/>
  <c r="M74"/>
  <c r="N73"/>
  <c r="M73"/>
  <c r="N72"/>
  <c r="M72"/>
  <c r="N71"/>
  <c r="M71"/>
  <c r="N70"/>
  <c r="M70"/>
  <c r="N69"/>
  <c r="M69"/>
  <c r="N68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L51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K51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J51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I51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C51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D51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S24"/>
  <c r="W43"/>
  <c r="V43"/>
  <c r="U43"/>
  <c r="S43"/>
  <c r="W42"/>
  <c r="V42"/>
  <c r="U42"/>
  <c r="S42"/>
  <c r="W41"/>
  <c r="V41"/>
  <c r="U41"/>
  <c r="S41"/>
  <c r="W40"/>
  <c r="V40"/>
  <c r="U40"/>
  <c r="S40"/>
  <c r="W39"/>
  <c r="V39"/>
  <c r="U39"/>
  <c r="S39"/>
  <c r="W38"/>
  <c r="V38"/>
  <c r="U38"/>
  <c r="S38"/>
  <c r="W37"/>
  <c r="V37"/>
  <c r="U37"/>
  <c r="S37"/>
  <c r="W36"/>
  <c r="V36"/>
  <c r="U36"/>
  <c r="S36"/>
  <c r="W35"/>
  <c r="V35"/>
  <c r="U35"/>
  <c r="S35"/>
  <c r="W34"/>
  <c r="V34"/>
  <c r="U34"/>
  <c r="S34"/>
  <c r="W33"/>
  <c r="V33"/>
  <c r="U33"/>
  <c r="S33"/>
  <c r="W32"/>
  <c r="V32"/>
  <c r="U32"/>
  <c r="S32"/>
  <c r="W31"/>
  <c r="V31"/>
  <c r="U31"/>
  <c r="S31"/>
  <c r="W30"/>
  <c r="V30"/>
  <c r="U30"/>
  <c r="S30"/>
  <c r="W29"/>
  <c r="V29"/>
  <c r="U29"/>
  <c r="S29"/>
  <c r="W28"/>
  <c r="V28"/>
  <c r="U28"/>
  <c r="S28"/>
  <c r="W27"/>
  <c r="V27"/>
  <c r="U27"/>
  <c r="S27"/>
  <c r="W26"/>
  <c r="V26"/>
  <c r="U26"/>
  <c r="S26"/>
  <c r="W25"/>
  <c r="V25"/>
  <c r="U25"/>
  <c r="S25"/>
  <c r="W24"/>
  <c r="V24"/>
  <c r="U24"/>
  <c r="M2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K2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J2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C26"/>
  <c r="D26"/>
  <c r="D24"/>
  <c r="D43"/>
  <c r="D42"/>
  <c r="D41"/>
  <c r="D40"/>
  <c r="D39"/>
  <c r="D38"/>
  <c r="D37"/>
  <c r="D36"/>
  <c r="D35"/>
  <c r="D34"/>
  <c r="D33"/>
  <c r="D32"/>
  <c r="D31"/>
  <c r="D30"/>
  <c r="D29"/>
  <c r="D28"/>
  <c r="D27"/>
  <c r="D25"/>
  <c r="D3"/>
  <c r="D12"/>
  <c r="D9"/>
  <c r="D6"/>
  <c r="C25"/>
  <c r="C27"/>
  <c r="C28"/>
  <c r="C29"/>
  <c r="C30"/>
  <c r="C31"/>
  <c r="C32"/>
  <c r="C33"/>
  <c r="C34"/>
  <c r="C35"/>
  <c r="C36"/>
  <c r="C37"/>
  <c r="C38"/>
  <c r="C39"/>
  <c r="C40"/>
  <c r="C41"/>
  <c r="C42"/>
  <c r="C43"/>
  <c r="U46"/>
  <c r="U15"/>
  <c r="R46"/>
  <c r="J46"/>
  <c r="A52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C46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comments1.xml><?xml version="1.0" encoding="utf-8"?>
<comments xmlns="http://schemas.openxmlformats.org/spreadsheetml/2006/main">
  <authors>
    <author>Microsoft Office ユーザー</author>
  </authors>
  <commentList>
    <comment ref="D2" authorId="0">
      <text>
        <r>
          <rPr>
            <sz val="10"/>
            <color indexed="81"/>
            <rFont val="Osaka"/>
            <family val="3"/>
            <charset val="128"/>
          </rPr>
          <t>薬品名入力→RETURN
Ref.No.が表示されます。</t>
        </r>
      </text>
    </comment>
    <comment ref="D5" authorId="0">
      <text>
        <r>
          <rPr>
            <sz val="10"/>
            <color indexed="81"/>
            <rFont val="Osaka"/>
            <family val="3"/>
            <charset val="128"/>
          </rPr>
          <t xml:space="preserve">分子式入力→RETURN
Ref.No.が表示されます。
</t>
        </r>
      </text>
    </comment>
    <comment ref="D8" authorId="0">
      <text>
        <r>
          <rPr>
            <sz val="10"/>
            <color indexed="81"/>
            <rFont val="Osaka"/>
            <family val="3"/>
            <charset val="128"/>
          </rPr>
          <t>CAS No.を入力→RETURN
ref.Noが表示されます</t>
        </r>
      </text>
    </comment>
    <comment ref="D11" authorId="0">
      <text>
        <r>
          <rPr>
            <sz val="10"/>
            <color indexed="81"/>
            <rFont val="Osaka"/>
            <family val="3"/>
            <charset val="128"/>
          </rPr>
          <t xml:space="preserve">国連番号を入力→RETURN
ref.No.が表示されます
</t>
        </r>
      </text>
    </comment>
    <comment ref="B24" authorId="0">
      <text>
        <r>
          <rPr>
            <sz val="12"/>
            <color indexed="81"/>
            <rFont val="Osaka"/>
            <family val="3"/>
            <charset val="128"/>
          </rPr>
          <t>『危険物data base』のref.No.を入力して下さい。
「薬品名（和名・英名）」「CAS No.」「劇毒物法・消防法」「IMDG CODE」「UN No.」が表示されます。
『data base』に該当物質がない場合、空欄。
「薬品名」「Cas No.」等直接入力してください。</t>
        </r>
      </text>
    </comment>
    <comment ref="E24" authorId="0">
      <text>
        <r>
          <rPr>
            <sz val="12"/>
            <color indexed="81"/>
            <rFont val="Osaka"/>
            <family val="3"/>
            <charset val="128"/>
          </rPr>
          <t>薬品の量を記入してください。</t>
        </r>
      </text>
    </comment>
    <comment ref="F24" authorId="0">
      <text>
        <r>
          <rPr>
            <sz val="12"/>
            <color indexed="81"/>
            <rFont val="Osaka"/>
            <family val="3"/>
            <charset val="128"/>
          </rPr>
          <t>記入例：ml,l,g,kg等</t>
        </r>
      </text>
    </comment>
    <comment ref="H24" authorId="0">
      <text>
        <r>
          <rPr>
            <sz val="12"/>
            <color indexed="81"/>
            <rFont val="Osaka"/>
            <family val="3"/>
            <charset val="128"/>
          </rPr>
          <t xml:space="preserve">記入例：
glassbottle,plastic bottle
高圧タンク等
</t>
        </r>
      </text>
    </comment>
    <comment ref="O24" authorId="0">
      <text>
        <r>
          <rPr>
            <sz val="12"/>
            <color indexed="81"/>
            <rFont val="Osaka"/>
            <family val="3"/>
            <charset val="128"/>
          </rPr>
          <t>記入例：
pH7等数値
（不明の場合は、弱アルカリ、強酸、中性等）</t>
        </r>
      </text>
    </comment>
    <comment ref="P24" authorId="0">
      <text>
        <r>
          <rPr>
            <sz val="12"/>
            <color indexed="81"/>
            <rFont val="Osaka"/>
            <family val="3"/>
            <charset val="128"/>
          </rPr>
          <t>記入例：
海水処理室、薬品庫等</t>
        </r>
      </text>
    </comment>
    <comment ref="Q24" authorId="0">
      <text>
        <r>
          <rPr>
            <sz val="12"/>
            <color indexed="81"/>
            <rFont val="Osaka"/>
            <family val="3"/>
            <charset val="128"/>
          </rPr>
          <t>記入例：
全炭酸濃度測定、色素分析、洗浄用
冷蔵庫保存等</t>
        </r>
      </text>
    </comment>
  </commentList>
</comments>
</file>

<file path=xl/comments2.xml><?xml version="1.0" encoding="utf-8"?>
<comments xmlns="http://schemas.openxmlformats.org/spreadsheetml/2006/main">
  <authors>
    <author>Microsoft Office ユーザー</author>
  </authors>
  <commentList>
    <comment ref="C3" authorId="0">
      <text>
        <r>
          <rPr>
            <sz val="10"/>
            <color indexed="81"/>
            <rFont val="Osaka"/>
            <family val="3"/>
            <charset val="128"/>
          </rPr>
          <t xml:space="preserve">ref.No.を入力すると
各項目が表示されます
</t>
        </r>
      </text>
    </comment>
  </commentList>
</comments>
</file>

<file path=xl/sharedStrings.xml><?xml version="1.0" encoding="utf-8"?>
<sst xmlns="http://schemas.openxmlformats.org/spreadsheetml/2006/main" count="6347" uniqueCount="1806">
  <si>
    <t>0950</t>
    <phoneticPr fontId="16"/>
  </si>
  <si>
    <t>−</t>
    <phoneticPr fontId="16"/>
  </si>
  <si>
    <t>高圧ガス（標準CO2ガス）</t>
  </si>
  <si>
    <t>Standard Air</t>
  </si>
  <si>
    <t>大気に同じ</t>
  </si>
  <si>
    <t>溶解性、強酸性</t>
  </si>
  <si>
    <t>C6H8O6</t>
  </si>
  <si>
    <t>排出禁止</t>
  </si>
  <si>
    <t>消　防　法</t>
  </si>
  <si>
    <t>緩衝液</t>
  </si>
  <si>
    <t>熱分解性</t>
  </si>
  <si>
    <t>グリセロール</t>
  </si>
  <si>
    <t>グリセリン</t>
  </si>
  <si>
    <t>12.8℃</t>
  </si>
  <si>
    <t>3.3〜19%</t>
  </si>
  <si>
    <t>有機溶剤</t>
  </si>
  <si>
    <t>パラホルムアルデヒド</t>
  </si>
  <si>
    <t>ピリジン</t>
  </si>
  <si>
    <t>ローダミンB</t>
  </si>
  <si>
    <t>パラホルム</t>
  </si>
  <si>
    <t>塩化コバルト（固体）</t>
  </si>
  <si>
    <t>Carbon tetrachloride</t>
  </si>
  <si>
    <t>56-23-5</t>
  </si>
  <si>
    <t>0024</t>
  </si>
  <si>
    <t>1.632（0℃）</t>
  </si>
  <si>
    <t>Potassium iodide</t>
  </si>
  <si>
    <t>10112-91-1</t>
  </si>
  <si>
    <t>0984</t>
  </si>
  <si>
    <t>pH調整剤</t>
  </si>
  <si>
    <t>C2H5NO2</t>
  </si>
  <si>
    <t>5.5〜17vol%</t>
  </si>
  <si>
    <t>(イースト抽出液)</t>
  </si>
  <si>
    <t>Yeast extract</t>
  </si>
  <si>
    <t>(Yeast extract)</t>
  </si>
  <si>
    <t>8013-01-2</t>
  </si>
  <si>
    <t>微生物培養基</t>
  </si>
  <si>
    <t>TRIS(Hydroxylmethyl)Aminomethane</t>
  </si>
  <si>
    <t>Borates</t>
  </si>
  <si>
    <t>カ性カリ</t>
  </si>
  <si>
    <t>水酸化カリウム（液体）</t>
  </si>
  <si>
    <t>0270</t>
    <phoneticPr fontId="16"/>
  </si>
  <si>
    <t>116℃</t>
    <phoneticPr fontId="16"/>
  </si>
  <si>
    <t>C4H8O2/CG3COOC2H5</t>
  </si>
  <si>
    <t>大気ガス観測関連装置メンテナンス用</t>
    <rPh sb="0" eb="2">
      <t>タイキ</t>
    </rPh>
    <rPh sb="4" eb="10">
      <t>カンソクカンレンソウチ</t>
    </rPh>
    <rPh sb="16" eb="17">
      <t>ヨウ</t>
    </rPh>
    <phoneticPr fontId="16"/>
  </si>
  <si>
    <t>C2H6S</t>
    <phoneticPr fontId="16"/>
  </si>
  <si>
    <t>エチレングリコール</t>
    <phoneticPr fontId="16"/>
  </si>
  <si>
    <t>(米国試薬</t>
  </si>
  <si>
    <t>Classification</t>
  </si>
  <si>
    <t>Code</t>
  </si>
  <si>
    <t>Number</t>
  </si>
  <si>
    <t>（容器の種類）</t>
  </si>
  <si>
    <t>コード)</t>
  </si>
  <si>
    <t>NH2OH</t>
  </si>
  <si>
    <t>Contaminon N</t>
    <phoneticPr fontId="16"/>
  </si>
  <si>
    <t>1.02〜1.04</t>
    <phoneticPr fontId="16"/>
  </si>
  <si>
    <t>高圧ガス（六フッ化硫黄）</t>
  </si>
  <si>
    <t>0609</t>
  </si>
  <si>
    <t>不溶解性、不燃性</t>
  </si>
  <si>
    <t>Cl2Hg2</t>
  </si>
  <si>
    <t>塩化水銀（固体）</t>
  </si>
  <si>
    <t>7440-63-3</t>
  </si>
  <si>
    <t>x線現像液</t>
  </si>
  <si>
    <t>○</t>
  </si>
  <si>
    <t>Sodium Citrate Dihydrate</t>
    <phoneticPr fontId="16"/>
  </si>
  <si>
    <t>アスカライト（固体）</t>
  </si>
  <si>
    <t>3000g</t>
  </si>
  <si>
    <t>28718-90-3</t>
  </si>
  <si>
    <t>要調査</t>
  </si>
  <si>
    <t>検出、血中スルホンアミド定量</t>
  </si>
  <si>
    <t>水可溶</t>
  </si>
  <si>
    <t>C12H14N2・2HCl</t>
  </si>
  <si>
    <t>ナリジクス酸</t>
  </si>
  <si>
    <t>ナリジキシン酸</t>
  </si>
  <si>
    <t>Nalidixic Acid</t>
  </si>
  <si>
    <t>389-08-2</t>
  </si>
  <si>
    <t>抗生物質</t>
  </si>
  <si>
    <t>8Ⅱ・Ⅲ</t>
  </si>
  <si>
    <t>2/3</t>
  </si>
  <si>
    <t>0163</t>
  </si>
  <si>
    <t>塩化マンガン溶液</t>
  </si>
  <si>
    <t>塩化鉄（液体）</t>
  </si>
  <si>
    <r>
      <t>灰色</t>
    </r>
    <r>
      <rPr>
        <b/>
        <sz val="9"/>
        <rFont val="Osaka"/>
        <family val="3"/>
        <charset val="128"/>
      </rPr>
      <t>（危険性未評価物質）</t>
    </r>
  </si>
  <si>
    <r>
      <t>橙</t>
    </r>
    <r>
      <rPr>
        <b/>
        <sz val="9"/>
        <rFont val="Osaka"/>
        <family val="3"/>
        <charset val="128"/>
      </rPr>
      <t>（引火性/可燃性）</t>
    </r>
  </si>
  <si>
    <t>青/ピンク（pH）</t>
  </si>
  <si>
    <t>Tartar emetic</t>
  </si>
  <si>
    <t>C5N2H6/NH2C5H4N</t>
  </si>
  <si>
    <t>チオ硫酸ソーダ</t>
  </si>
  <si>
    <t>保存および低温輸送用</t>
  </si>
  <si>
    <t>NH2CONH2/CH42O</t>
  </si>
  <si>
    <t>硫酸（液体）</t>
  </si>
  <si>
    <t>硫酸</t>
  </si>
  <si>
    <t>Sulfuric Acid</t>
  </si>
  <si>
    <t>Sulfuric acid</t>
  </si>
  <si>
    <t>7664-93-9</t>
  </si>
  <si>
    <t>0362</t>
  </si>
  <si>
    <t>ギ酸（固体）</t>
  </si>
  <si>
    <t>高圧ガス（アルゴン）</t>
  </si>
  <si>
    <t>Argon Gas</t>
  </si>
  <si>
    <t>7440-37-1</t>
  </si>
  <si>
    <t>水溶液は中性</t>
  </si>
  <si>
    <t>ホスゲンの吸収剤</t>
  </si>
  <si>
    <t>4.1Ⅲ</t>
  </si>
  <si>
    <t>1303-96-4</t>
  </si>
  <si>
    <t>可燃性、熱分解性</t>
  </si>
  <si>
    <t>C2H7NO/H2N-CH2-CH2OH</t>
  </si>
  <si>
    <t>エタノールアミン（固体）</t>
  </si>
  <si>
    <t>2000g</t>
  </si>
  <si>
    <t>キシレン</t>
  </si>
  <si>
    <t>Xylene</t>
  </si>
  <si>
    <t>有機合成緩衝剤、試薬</t>
  </si>
  <si>
    <t>Carbon Cathode Solution(UIC.Inc. CM300-001)</t>
  </si>
  <si>
    <t>0360</t>
  </si>
  <si>
    <t>24.00</t>
  </si>
  <si>
    <t>試薬、溶媒の乾燥</t>
  </si>
  <si>
    <t>7722-84-1</t>
  </si>
  <si>
    <t>5.1Ⅲ, 8Ⅰ</t>
  </si>
  <si>
    <t>0164</t>
  </si>
  <si>
    <t>過酸化水素</t>
  </si>
  <si>
    <t>製造（試薬）、酸化剤、分析用試薬</t>
  </si>
  <si>
    <t>(英名）</t>
  </si>
  <si>
    <t>量</t>
  </si>
  <si>
    <t>単位</t>
  </si>
  <si>
    <t>containers</t>
  </si>
  <si>
    <t>最大量　</t>
  </si>
  <si>
    <t>潮解性あり、水に可溶、エタノールに不溶</t>
  </si>
  <si>
    <t>全炭酸測定</t>
  </si>
  <si>
    <t>溶剤、界面活性剤</t>
  </si>
  <si>
    <t>高圧ガス（二酸化炭素）</t>
  </si>
  <si>
    <t>次亜塩素酸ナトリウム（液体）</t>
  </si>
  <si>
    <t>次亜塩素酸ソーダ</t>
  </si>
  <si>
    <t>3.1Ⅱ</t>
  </si>
  <si>
    <t>分子量</t>
  </si>
  <si>
    <t>染料、界面活性剤</t>
  </si>
  <si>
    <t xml:space="preserve">強酸性、無色発煙性液体 </t>
  </si>
  <si>
    <t>CH2O2</t>
  </si>
  <si>
    <t>Potassium chlorite</t>
  </si>
  <si>
    <t>7447-40-7</t>
  </si>
  <si>
    <t>分析用試薬</t>
  </si>
  <si>
    <t>Dodecyl _sodium Sulfate</t>
  </si>
  <si>
    <t>6.1Ⅲ</t>
  </si>
  <si>
    <t>1/2/3</t>
  </si>
  <si>
    <t>×</t>
  </si>
  <si>
    <t>0158</t>
  </si>
  <si>
    <t>電子顕微鏡</t>
  </si>
  <si>
    <t>C5H8O2/HCO(CH2)3CHO</t>
  </si>
  <si>
    <t>1.114（20/4℃）</t>
  </si>
  <si>
    <t>分析用試薬、融剤</t>
  </si>
  <si>
    <t>吸湿性大、弱酸性</t>
  </si>
  <si>
    <t>NH4Cl</t>
  </si>
  <si>
    <t>−</t>
    <phoneticPr fontId="16"/>
  </si>
  <si>
    <t>−</t>
    <phoneticPr fontId="16"/>
  </si>
  <si>
    <t>栄養塩分析</t>
    <rPh sb="0" eb="3">
      <t>エイヨウエン</t>
    </rPh>
    <rPh sb="3" eb="5">
      <t>ブンセキ</t>
    </rPh>
    <phoneticPr fontId="16"/>
  </si>
  <si>
    <t>SiO2+Na2CO3</t>
    <phoneticPr fontId="16"/>
  </si>
  <si>
    <t>C3Cl2N3O3・Na</t>
    <phoneticPr fontId="16"/>
  </si>
  <si>
    <t>0437</t>
    <phoneticPr fontId="16"/>
  </si>
  <si>
    <t>腐食性、有毒、溶解性、弱酸性</t>
  </si>
  <si>
    <t>C6H6O/C6H5OH</t>
  </si>
  <si>
    <t>He</t>
  </si>
  <si>
    <t>亜硫酸ナトリウム（固形）</t>
  </si>
  <si>
    <t>液体窒素</t>
  </si>
  <si>
    <t>liquided Nitrogen</t>
  </si>
  <si>
    <t>7727-37-9</t>
  </si>
  <si>
    <t>対象外</t>
  </si>
  <si>
    <t>ジメチルホルムアミド</t>
  </si>
  <si>
    <t>N,N-ジメチルホルムアミド</t>
  </si>
  <si>
    <t>水に溶解、吸湿性あり、強く加熱すると爆発性の混合気体生成</t>
  </si>
  <si>
    <t>C6H18N4</t>
  </si>
  <si>
    <t>ルミノール</t>
  </si>
  <si>
    <t>Luminol</t>
  </si>
  <si>
    <t>蛍光染色剤</t>
    <rPh sb="0" eb="2">
      <t>ケイコウ</t>
    </rPh>
    <rPh sb="2" eb="5">
      <t>センショクザイ</t>
    </rPh>
    <phoneticPr fontId="16"/>
  </si>
  <si>
    <t>C24H29I2N3O + C2H6OS</t>
    <phoneticPr fontId="16"/>
  </si>
  <si>
    <r>
      <t xml:space="preserve">NaH </t>
    </r>
    <r>
      <rPr>
        <b/>
        <vertAlign val="superscript"/>
        <sz val="10"/>
        <rFont val="平成明朝"/>
        <family val="3"/>
        <charset val="128"/>
      </rPr>
      <t>14</t>
    </r>
    <r>
      <rPr>
        <b/>
        <sz val="10"/>
        <rFont val="平成明朝"/>
        <family val="3"/>
        <charset val="128"/>
      </rPr>
      <t>CO3</t>
    </r>
    <phoneticPr fontId="16"/>
  </si>
  <si>
    <t>6381-92-6</t>
    <phoneticPr fontId="16"/>
  </si>
  <si>
    <t>0.8〜0.9</t>
    <phoneticPr fontId="16"/>
  </si>
  <si>
    <t>水溶性</t>
    <rPh sb="0" eb="3">
      <t>スイヨウセイ</t>
    </rPh>
    <phoneticPr fontId="16"/>
  </si>
  <si>
    <t>栄養塩分析</t>
    <rPh sb="0" eb="3">
      <t>エイヨウエン</t>
    </rPh>
    <rPh sb="3" eb="5">
      <t>ブンセキ</t>
    </rPh>
    <phoneticPr fontId="16"/>
  </si>
  <si>
    <t>C10H14N2O8Na2・2H2O</t>
    <phoneticPr fontId="16"/>
  </si>
  <si>
    <t>ピンク</t>
    <phoneticPr fontId="16"/>
  </si>
  <si>
    <t>ピンク</t>
    <phoneticPr fontId="16"/>
  </si>
  <si>
    <t>trans-1,2-Diaminocyclohexane-N,N,N',N'-Teraacetic Acid, Monophdrate</t>
  </si>
  <si>
    <t>1,2-Cyclohexylenedinitrilotetraacetic acid</t>
  </si>
  <si>
    <t>13291-61-7</t>
  </si>
  <si>
    <t>0.901(25%)</t>
  </si>
  <si>
    <t>油分洗浄剤</t>
  </si>
  <si>
    <t>強アルカリ性</t>
  </si>
  <si>
    <t>NH4OH</t>
  </si>
  <si>
    <t>炭酸ナトリウム</t>
  </si>
  <si>
    <t>ソーダ灰</t>
  </si>
  <si>
    <t>湿った空気で分解、アルカリ性</t>
  </si>
  <si>
    <t>NaOH</t>
  </si>
  <si>
    <t>ＵＮ</t>
  </si>
  <si>
    <t xml:space="preserve"> Stowage  </t>
  </si>
  <si>
    <t>塩化ナトリウム</t>
  </si>
  <si>
    <t>ヘキサメチレンテトラミン</t>
  </si>
  <si>
    <t>Standard Buffer Solution pH9.18</t>
  </si>
  <si>
    <t>合成中間体、冷媒、燃料</t>
  </si>
  <si>
    <t>H2</t>
  </si>
  <si>
    <t>高圧ガス（窒素）</t>
  </si>
  <si>
    <t>ビフェニル</t>
  </si>
  <si>
    <t>γ-BHC</t>
  </si>
  <si>
    <t>Hydrogen Compressed Gas</t>
  </si>
  <si>
    <t>1333-74-0</t>
  </si>
  <si>
    <t>0001</t>
  </si>
  <si>
    <t>1199/1198</t>
  </si>
  <si>
    <t>熱に不安定</t>
  </si>
  <si>
    <t>ベンゼン</t>
  </si>
  <si>
    <t>劇毒物法</t>
  </si>
  <si>
    <t>消防法</t>
  </si>
  <si>
    <t>(国連番号)</t>
  </si>
  <si>
    <t>KCN</t>
    <phoneticPr fontId="16"/>
  </si>
  <si>
    <t>サンプルビン洗浄用</t>
    <rPh sb="6" eb="9">
      <t>センジョウヨウ</t>
    </rPh>
    <phoneticPr fontId="16"/>
  </si>
  <si>
    <t>10043-35-3</t>
  </si>
  <si>
    <t>融剤、触媒</t>
  </si>
  <si>
    <t>水溶液はリトマス酸性、溶解性</t>
  </si>
  <si>
    <t>BH3O3</t>
  </si>
  <si>
    <t>0087</t>
  </si>
  <si>
    <t>グルタルアルデヒド(液体）</t>
  </si>
  <si>
    <t>グルタルアルデヒド</t>
  </si>
  <si>
    <t>10294-26-5</t>
  </si>
  <si>
    <t>CK2O3/K2CO3</t>
    <phoneticPr fontId="16"/>
  </si>
  <si>
    <t>1.0956（37％）</t>
  </si>
  <si>
    <t>Type of</t>
  </si>
  <si>
    <t>容器</t>
  </si>
  <si>
    <t>水に難溶</t>
  </si>
  <si>
    <t>Ag2SO4</t>
  </si>
  <si>
    <t>硫酸銅五水和物</t>
  </si>
  <si>
    <t>硫酸銅</t>
  </si>
  <si>
    <t>Copper (Ⅱ) Sulfate Pentahydrate</t>
  </si>
  <si>
    <t>グルタルアルデヒド（固体）</t>
  </si>
  <si>
    <t>Sodium ferricyanide</t>
  </si>
  <si>
    <t>劇物</t>
  </si>
  <si>
    <t>7632-00-0</t>
  </si>
  <si>
    <t>5.1Ⅲ</t>
  </si>
  <si>
    <t>1120</t>
  </si>
  <si>
    <t>染料、金属表面処理剤</t>
  </si>
  <si>
    <t>モリブデン酸ナトリウム</t>
  </si>
  <si>
    <t>モリブデン酸ソーダ</t>
  </si>
  <si>
    <t>(3,000kg)</t>
    <phoneticPr fontId="16"/>
  </si>
  <si>
    <t>（Alcian blue）</t>
  </si>
  <si>
    <t>12633-95-3</t>
  </si>
  <si>
    <t>染料</t>
  </si>
  <si>
    <t>アルシアンブルー8GX</t>
  </si>
  <si>
    <t>塩化鉄（Ⅲ）六水和物（固体）</t>
  </si>
  <si>
    <t>ギ酸（液体）</t>
  </si>
  <si>
    <t>ギ酸</t>
  </si>
  <si>
    <t>Formic Acid</t>
  </si>
  <si>
    <t>-4.0℃</t>
  </si>
  <si>
    <t>試薬</t>
  </si>
  <si>
    <t>4'.6-diamidino-2-phenylindole dihydrochloride hydrate</t>
  </si>
  <si>
    <t>脱塩素用</t>
  </si>
  <si>
    <t>C16H19Cl2N5O</t>
  </si>
  <si>
    <t>2-Pyridinamine</t>
  </si>
  <si>
    <t>2-Aminopyridine</t>
  </si>
  <si>
    <t>504-29-0</t>
  </si>
  <si>
    <t>6.1Ⅱ</t>
  </si>
  <si>
    <t>100ml</t>
  </si>
  <si>
    <t>0214</t>
  </si>
  <si>
    <t>92℃</t>
  </si>
  <si>
    <t>88-99-3</t>
  </si>
  <si>
    <t>0768</t>
  </si>
  <si>
    <t>168℃</t>
  </si>
  <si>
    <t>燃焼性、混合危険性有り、弱酸性</t>
  </si>
  <si>
    <t>乾湿指示薬、毒ガスの吸着剤</t>
  </si>
  <si>
    <t>Ammonium formate</t>
  </si>
  <si>
    <t>540-69-2</t>
  </si>
  <si>
    <t>微量金属分析用</t>
  </si>
  <si>
    <t>水溶性</t>
  </si>
  <si>
    <t>HCOONH4</t>
  </si>
  <si>
    <t>グリシン</t>
  </si>
  <si>
    <t>Glycine</t>
  </si>
  <si>
    <t>n-Hexane</t>
  </si>
  <si>
    <t>危</t>
  </si>
  <si>
    <t>o-フタルアルデヒド（OPA)</t>
  </si>
  <si>
    <t>ドデシル硫酸ナトリウム</t>
  </si>
  <si>
    <t>分析試薬</t>
  </si>
  <si>
    <t>中性、熱分解性</t>
  </si>
  <si>
    <t>NaIO3</t>
  </si>
  <si>
    <t>Sodium bicarbonate</t>
  </si>
  <si>
    <t>144-55-8</t>
  </si>
  <si>
    <t>トランス-1,2-ジアミノシクロヘキサン-N,N,N',N'-四酢酸、一水和物</t>
  </si>
  <si>
    <t>ammonium pyrrolidinedi</t>
  </si>
  <si>
    <t>6153-56-6</t>
  </si>
  <si>
    <t>0707</t>
  </si>
  <si>
    <t>フッ化水素酸（固体）</t>
  </si>
  <si>
    <t>1000g</t>
  </si>
  <si>
    <t>ウラニン</t>
  </si>
  <si>
    <t>7631-86-9</t>
  </si>
  <si>
    <t>炭酸ガスの吸着除去、沈降防止剤</t>
  </si>
  <si>
    <t>スルファニルアミド</t>
  </si>
  <si>
    <t>7681-82-5</t>
  </si>
  <si>
    <t>一般分析</t>
  </si>
  <si>
    <t>2.6〜42%</t>
  </si>
  <si>
    <t>空気中で潮解</t>
  </si>
  <si>
    <t>NaI</t>
  </si>
  <si>
    <t>吐酒石</t>
  </si>
  <si>
    <t>ホウ酸塩pH標準液（pH9.18）</t>
  </si>
  <si>
    <t>1,2-エタンジオール、1,2-ジヒドロキシエタン</t>
  </si>
  <si>
    <t>Ascarite (II) (R)</t>
  </si>
  <si>
    <t>Asbestos</t>
  </si>
  <si>
    <t>1332-21-4</t>
  </si>
  <si>
    <t>2</t>
  </si>
  <si>
    <t>1000ml</t>
  </si>
  <si>
    <t>（標準海水）</t>
  </si>
  <si>
    <t>（Standard seawater)</t>
  </si>
  <si>
    <t>UN. No.</t>
  </si>
  <si>
    <t>海洋地球研究船「みらい」</t>
  </si>
  <si>
    <t>リン酸水素ニナトリウム</t>
  </si>
  <si>
    <t>C3H8O3/ CH2OH-CHOH-CH2OH</t>
  </si>
  <si>
    <t>Soda Lime</t>
  </si>
  <si>
    <t>Soda lime</t>
  </si>
  <si>
    <t>8006-28-8</t>
  </si>
  <si>
    <t>Paraform/formagene / Polyoxymethylene</t>
  </si>
  <si>
    <t>30525-89-4</t>
  </si>
  <si>
    <t>0767</t>
  </si>
  <si>
    <t>Sodium Chloride</t>
  </si>
  <si>
    <t>Common salt</t>
  </si>
  <si>
    <t>約1</t>
    <rPh sb="0" eb="1">
      <t>ヤク</t>
    </rPh>
    <phoneticPr fontId="16"/>
  </si>
  <si>
    <t>-</t>
    <phoneticPr fontId="16"/>
  </si>
  <si>
    <t>EDTA・4Na</t>
    <phoneticPr fontId="16"/>
  </si>
  <si>
    <t>エチレンジアミン四酢酸四ナトリウム四水和物、ETA・Na</t>
    <phoneticPr fontId="16"/>
  </si>
  <si>
    <t>アジ化ナトリウム</t>
    <rPh sb="2" eb="3">
      <t>カ</t>
    </rPh>
    <phoneticPr fontId="16"/>
  </si>
  <si>
    <t>pH7 Buffer(成分-1）</t>
  </si>
  <si>
    <t>Japanese Rule</t>
  </si>
  <si>
    <t>薬品名（和名）</t>
  </si>
  <si>
    <t>Iron(Ⅲ)chloride hexahydrate</t>
  </si>
  <si>
    <t>10025-77-1</t>
  </si>
  <si>
    <t>H3NO・HCl</t>
  </si>
  <si>
    <t>塩酸ヒドロキシルアミン溶液</t>
  </si>
  <si>
    <t>酸性反応、溶解性、強酸製</t>
  </si>
  <si>
    <t>ビタミンC強化</t>
  </si>
  <si>
    <t>危(4000ℓ)</t>
    <phoneticPr fontId="16"/>
  </si>
  <si>
    <t>危(1,000ℓ)</t>
    <phoneticPr fontId="16"/>
  </si>
  <si>
    <t>エチレンジアミン四酢酸</t>
    <rPh sb="8" eb="9">
      <t>４</t>
    </rPh>
    <rPh sb="9" eb="11">
      <t>サクサン</t>
    </rPh>
    <phoneticPr fontId="16"/>
  </si>
  <si>
    <t>CFC11+Nitrogen Compressed Gas</t>
    <phoneticPr fontId="16"/>
  </si>
  <si>
    <t>75-69-4/7727-37-9</t>
    <phoneticPr fontId="16"/>
  </si>
  <si>
    <t xml:space="preserve"> -/1066</t>
    <phoneticPr fontId="16"/>
  </si>
  <si>
    <t>-</t>
    <phoneticPr fontId="16"/>
  </si>
  <si>
    <t>Purposes</t>
    <phoneticPr fontId="16"/>
  </si>
  <si>
    <t>Remarks</t>
    <phoneticPr fontId="16"/>
  </si>
  <si>
    <t>(英名）</t>
    <phoneticPr fontId="16"/>
  </si>
  <si>
    <t>（使用目的）</t>
    <phoneticPr fontId="16"/>
  </si>
  <si>
    <t>（取扱注意事項等）</t>
    <phoneticPr fontId="16"/>
  </si>
  <si>
    <t>(国連番号)</t>
    <phoneticPr fontId="16"/>
  </si>
  <si>
    <t>CCL3F+N2</t>
    <phoneticPr fontId="16"/>
  </si>
  <si>
    <t>鉄分析用試薬、接着剤、殺菌剤、防かび剤、防汚剤、殺虫剤、防虫剤、除草剤、イオン交換樹脂、架橋剤、化学合成原料等</t>
    <rPh sb="0" eb="6">
      <t>テツブンセキヨウ_x0000__x0003_シヤク</t>
    </rPh>
    <phoneticPr fontId="16"/>
  </si>
  <si>
    <t>56-40-6</t>
  </si>
  <si>
    <t>Magnesium Oxide</t>
    <phoneticPr fontId="16"/>
  </si>
  <si>
    <t>1309-48-4</t>
    <phoneticPr fontId="16"/>
  </si>
  <si>
    <t>0504</t>
    <phoneticPr fontId="16"/>
  </si>
  <si>
    <t>MgO</t>
    <phoneticPr fontId="16"/>
  </si>
  <si>
    <t>炭酸カルシウム</t>
    <rPh sb="0" eb="2">
      <t>タンサン</t>
    </rPh>
    <phoneticPr fontId="16"/>
  </si>
  <si>
    <t>C8H6O4</t>
  </si>
  <si>
    <t>71-91-0</t>
  </si>
  <si>
    <t>(C2H5)4NBr</t>
  </si>
  <si>
    <t>薬品名</t>
  </si>
  <si>
    <t>ヨウ素酸カリウム（固形）</t>
  </si>
  <si>
    <t>Sodium hydride</t>
  </si>
  <si>
    <t>よう化ナトリウム</t>
  </si>
  <si>
    <t>3.2〜15.3vol%</t>
    <phoneticPr fontId="16"/>
  </si>
  <si>
    <t>Sodium Nitrate</t>
  </si>
  <si>
    <t>Sodium nitrate</t>
  </si>
  <si>
    <t>化学薬品の製造、試薬</t>
  </si>
  <si>
    <t>アミノ酸分析用</t>
  </si>
  <si>
    <t>C14H22N2O8</t>
  </si>
  <si>
    <t>メタンスルホン酸（液体）</t>
  </si>
  <si>
    <t>メタンスルホン酸</t>
  </si>
  <si>
    <t>コンタミノンN</t>
  </si>
  <si>
    <t>ピロりん酸リン四ナトリウム</t>
  </si>
  <si>
    <t>ピロリジンジオカルバン酸</t>
  </si>
  <si>
    <t>(ammonium pyrrolidinedi)</t>
  </si>
  <si>
    <t>5108-96-3</t>
  </si>
  <si>
    <t>原子吸光分析用</t>
  </si>
  <si>
    <t>C5H12N2S2</t>
  </si>
  <si>
    <t>フェノール（液体）</t>
  </si>
  <si>
    <t>フェノール</t>
  </si>
  <si>
    <t>Phenol</t>
  </si>
  <si>
    <t>脱炭酸</t>
  </si>
  <si>
    <t>アルカリ性　</t>
  </si>
  <si>
    <t>モリブデン酸アンモニウム</t>
  </si>
  <si>
    <t>13755-38-9</t>
  </si>
  <si>
    <t>C6FeN6Na3</t>
  </si>
  <si>
    <t>643-79-8</t>
  </si>
  <si>
    <t>アミノ酸分析試薬</t>
  </si>
  <si>
    <t>C6H4(CHO)2</t>
  </si>
  <si>
    <t>フェノール（固体）</t>
  </si>
  <si>
    <t>ブタノール</t>
  </si>
  <si>
    <t>1-ブタノール</t>
  </si>
  <si>
    <t>Butanol</t>
  </si>
  <si>
    <t>1-Butanol</t>
  </si>
  <si>
    <t>Potassium iodate</t>
  </si>
  <si>
    <t>7758-05-6</t>
  </si>
  <si>
    <t>塩化物合成の触媒、試薬</t>
  </si>
  <si>
    <t>MnCl2</t>
  </si>
  <si>
    <t>塩化マンガン（固形）</t>
  </si>
  <si>
    <t>Cl2H8MgO4</t>
  </si>
  <si>
    <t>Potassium Hydroxide</t>
  </si>
  <si>
    <t>8, 6.1Ⅰ</t>
  </si>
  <si>
    <t>チオ硫酸ナトリウム</t>
  </si>
  <si>
    <t>空気中で徐々に酸化、水溶液はアルカリ性</t>
  </si>
  <si>
    <t>Na2O3S</t>
  </si>
  <si>
    <t>CuO4S</t>
  </si>
  <si>
    <t>アルカリ反応、溶解性</t>
  </si>
  <si>
    <t>無臭、粒状・粉末、熱分解性、アルカリ性</t>
  </si>
  <si>
    <t>B4O7Na2・10H２O</t>
  </si>
  <si>
    <t>Polyoxyethylene(10)Octylphenyl Ether</t>
  </si>
  <si>
    <t>危4-4-Ⅲ</t>
  </si>
  <si>
    <t>メタン+アルゴン（可燃性混合ガス）</t>
    <rPh sb="9" eb="14">
      <t>カネンセイコンゴウ</t>
    </rPh>
    <phoneticPr fontId="16"/>
  </si>
  <si>
    <t>PRガス</t>
    <phoneticPr fontId="16"/>
  </si>
  <si>
    <t>PR Gas</t>
    <phoneticPr fontId="16"/>
  </si>
  <si>
    <t>-</t>
    <phoneticPr fontId="16"/>
  </si>
  <si>
    <t>2.1/2.2</t>
    <phoneticPr fontId="16"/>
  </si>
  <si>
    <t>-</t>
    <phoneticPr fontId="16"/>
  </si>
  <si>
    <t xml:space="preserve"> -187.78℃</t>
    <phoneticPr fontId="16"/>
  </si>
  <si>
    <t>5.3〜14.0vol%</t>
    <phoneticPr fontId="16"/>
  </si>
  <si>
    <t>水と混和すると中性溶液、吸湿性強</t>
  </si>
  <si>
    <t>爆　発　限　界</t>
  </si>
  <si>
    <t>用　途</t>
  </si>
  <si>
    <t>潮解性</t>
  </si>
  <si>
    <t>pH7 Buffer　成分-1</t>
  </si>
  <si>
    <t>7778-77-0</t>
  </si>
  <si>
    <t>H2KO4P</t>
  </si>
  <si>
    <t>Ammonium molybdate</t>
  </si>
  <si>
    <t>12027-67-7</t>
  </si>
  <si>
    <t>硝酸カリ</t>
  </si>
  <si>
    <t>Potassium Nitrate</t>
  </si>
  <si>
    <t>Potassium nitrate</t>
  </si>
  <si>
    <t>0.9〜7.0%</t>
  </si>
  <si>
    <t>Methylamine</t>
  </si>
  <si>
    <t>劇（除40％以下）</t>
  </si>
  <si>
    <t>74-89-5</t>
  </si>
  <si>
    <t>0178</t>
  </si>
  <si>
    <t>0.67（液体20／4℃）</t>
  </si>
  <si>
    <t>0℃（密閉式）</t>
  </si>
  <si>
    <t>水に難溶、水分があると鉄、その他を腐食</t>
  </si>
  <si>
    <t>CCl4</t>
  </si>
  <si>
    <t>四塩化炭素（固体）</t>
  </si>
  <si>
    <t>1116</t>
  </si>
  <si>
    <t>銀塩の製造、分析用試薬、触媒</t>
  </si>
  <si>
    <t>腐食性</t>
  </si>
  <si>
    <t>AgNO3</t>
  </si>
  <si>
    <t>酢酸（液体）</t>
  </si>
  <si>
    <t>酢酸</t>
  </si>
  <si>
    <t>比　重</t>
  </si>
  <si>
    <t>引　火　点</t>
  </si>
  <si>
    <t>BENZENE</t>
  </si>
  <si>
    <t>Benzene</t>
  </si>
  <si>
    <t>71-43-2</t>
  </si>
  <si>
    <t>３Ⅱ</t>
  </si>
  <si>
    <t>0015</t>
  </si>
  <si>
    <t>-10℃</t>
  </si>
  <si>
    <t>1.2〜7.8％</t>
  </si>
  <si>
    <t>一般溶剤</t>
  </si>
  <si>
    <t>Glutaraldehyde</t>
  </si>
  <si>
    <t>111-30-8</t>
  </si>
  <si>
    <t>冷媒</t>
  </si>
  <si>
    <t>無色、無臭</t>
  </si>
  <si>
    <t>N2</t>
  </si>
  <si>
    <t>塩化アンモニウム</t>
  </si>
  <si>
    <t>Ammonium Chloride</t>
  </si>
  <si>
    <t>12125-02-9</t>
  </si>
  <si>
    <t>1051</t>
  </si>
  <si>
    <t>C4H11NO3HCl</t>
    <phoneticPr fontId="16"/>
  </si>
  <si>
    <t>しょ糖</t>
    <rPh sb="2" eb="3">
      <t>トウ</t>
    </rPh>
    <phoneticPr fontId="16"/>
  </si>
  <si>
    <t>Sucrose</t>
    <phoneticPr fontId="16"/>
  </si>
  <si>
    <t>sugar, cane sugar</t>
    <phoneticPr fontId="16"/>
  </si>
  <si>
    <t>57-50-1</t>
    <phoneticPr fontId="16"/>
  </si>
  <si>
    <t>安定剤、界面活性剤</t>
  </si>
  <si>
    <t>メルカプトエタノール（固体）</t>
  </si>
  <si>
    <t>C12H22O11</t>
    <phoneticPr fontId="16"/>
  </si>
  <si>
    <t>YO-PRO(R)-1</t>
    <phoneticPr fontId="16"/>
  </si>
  <si>
    <t>YO-PRO-1（ヨウ化物）</t>
    <rPh sb="11" eb="13">
      <t>カブツ</t>
    </rPh>
    <phoneticPr fontId="16"/>
  </si>
  <si>
    <t>YO-PRO(R)-1 iodide</t>
    <phoneticPr fontId="16"/>
  </si>
  <si>
    <t>152068-09-2,67-68-5</t>
    <phoneticPr fontId="16"/>
  </si>
  <si>
    <t>-/0459</t>
    <phoneticPr fontId="16"/>
  </si>
  <si>
    <t>性　状</t>
  </si>
  <si>
    <t>分子式</t>
  </si>
  <si>
    <t>劇毒</t>
  </si>
  <si>
    <t>海洋汚染</t>
  </si>
  <si>
    <t>酸化マグネシウム（軽質）</t>
    <rPh sb="9" eb="11">
      <t>ケイシツ</t>
    </rPh>
    <phoneticPr fontId="16"/>
  </si>
  <si>
    <t>対象外</t>
    <rPh sb="0" eb="3">
      <t>タイショウガイ</t>
    </rPh>
    <phoneticPr fontId="16"/>
  </si>
  <si>
    <t>塩酸ヒドロキシアミン</t>
  </si>
  <si>
    <t>Hydroxylamine hydrochloride</t>
  </si>
  <si>
    <t>トリス（ヒドロキシルメチル）アミノメタン</t>
  </si>
  <si>
    <t>トリス緩衝液</t>
  </si>
  <si>
    <t>2.0</t>
  </si>
  <si>
    <t>DAPI</t>
  </si>
  <si>
    <t>Ethylenediaminetetraacetic acid</t>
  </si>
  <si>
    <t>EDTA</t>
    <phoneticPr fontId="16"/>
  </si>
  <si>
    <t>エデト酸</t>
    <rPh sb="3" eb="4">
      <t>３</t>
    </rPh>
    <phoneticPr fontId="16"/>
  </si>
  <si>
    <t>60-00-4</t>
    <phoneticPr fontId="16"/>
  </si>
  <si>
    <t>0886</t>
    <phoneticPr fontId="16"/>
  </si>
  <si>
    <t>Lysis緩衝溶液</t>
  </si>
  <si>
    <t>Lysis緩衝溶液</t>
    <rPh sb="5" eb="7">
      <t>カンショウ</t>
    </rPh>
    <rPh sb="7" eb="9">
      <t>ヨウエキ</t>
    </rPh>
    <phoneticPr fontId="16"/>
  </si>
  <si>
    <t>Paraformaldehyde</t>
  </si>
  <si>
    <t>C6H14</t>
    <phoneticPr fontId="16"/>
  </si>
  <si>
    <t>中性</t>
    <rPh sb="0" eb="2">
      <t>チュウセイ</t>
    </rPh>
    <phoneticPr fontId="16"/>
  </si>
  <si>
    <t>工業塩</t>
  </si>
  <si>
    <t>防腐剤</t>
  </si>
  <si>
    <t>潮解性、強酸、熱分解性、強酸性</t>
  </si>
  <si>
    <t>H3PO4/H3O4P</t>
  </si>
  <si>
    <t>リン酸（固体）</t>
  </si>
  <si>
    <t>H2NC6HSO2NH2</t>
  </si>
  <si>
    <t>ソーダライム（液体）</t>
  </si>
  <si>
    <t>ソーダ石灰</t>
  </si>
  <si>
    <t>NaNO3</t>
  </si>
  <si>
    <t>強潮解性、溶解性、熱分解性</t>
  </si>
  <si>
    <t>Mg(ClO4)2</t>
  </si>
  <si>
    <t>過塩素酸マグネシウム（固体）</t>
  </si>
  <si>
    <t>塩化水銀(Ⅱ)（液体）</t>
  </si>
  <si>
    <t>塩化第二水銀</t>
  </si>
  <si>
    <t>水,エタノール,アセトンに極めて溶けやすい</t>
  </si>
  <si>
    <t>微量分析ガス乾燥剤</t>
  </si>
  <si>
    <t>Nitrogen Compressed Gas</t>
  </si>
  <si>
    <t>Sodium hypochlorite</t>
  </si>
  <si>
    <t>7681-52-9</t>
  </si>
  <si>
    <t xml:space="preserve">溶剤・界面活性剤等 </t>
  </si>
  <si>
    <t>0671</t>
    <phoneticPr fontId="16"/>
  </si>
  <si>
    <t>生物死滅</t>
    <rPh sb="0" eb="4">
      <t>セイブツシメツ</t>
    </rPh>
    <phoneticPr fontId="16"/>
  </si>
  <si>
    <t>ポリオキシエチレンアルキルエーテル（無リン系、精密測定器具洗浄用中性洗剤）</t>
    <rPh sb="18" eb="19">
      <t>ム</t>
    </rPh>
    <rPh sb="21" eb="22">
      <t>ケイ</t>
    </rPh>
    <rPh sb="23" eb="25">
      <t>セイミツ</t>
    </rPh>
    <rPh sb="25" eb="32">
      <t>ソクテイキグセンジョウヨウ</t>
    </rPh>
    <rPh sb="32" eb="36">
      <t>チュウセイセンザイ</t>
    </rPh>
    <phoneticPr fontId="16"/>
  </si>
  <si>
    <t>水溶液。エタノールに易溶</t>
    <rPh sb="0" eb="3">
      <t>スイヨウエキ</t>
    </rPh>
    <rPh sb="10" eb="12">
      <t>エキヨウ</t>
    </rPh>
    <phoneticPr fontId="16"/>
  </si>
  <si>
    <t>危(100㎏)</t>
    <rPh sb="0" eb="1">
      <t>キ</t>
    </rPh>
    <rPh sb="5" eb="6">
      <t>キログラム</t>
    </rPh>
    <phoneticPr fontId="16"/>
  </si>
  <si>
    <t>危(4,000ℓ)</t>
    <phoneticPr fontId="16"/>
  </si>
  <si>
    <t>要貯蔵届(200kg)</t>
    <phoneticPr fontId="16"/>
  </si>
  <si>
    <t>危(50kg)</t>
  </si>
  <si>
    <t>危(50kg)</t>
    <phoneticPr fontId="16"/>
  </si>
  <si>
    <t>危(200ℓ)</t>
    <phoneticPr fontId="16"/>
  </si>
  <si>
    <t>危(2,000ℓ)</t>
    <phoneticPr fontId="16"/>
  </si>
  <si>
    <t>危(1,000kg)</t>
    <phoneticPr fontId="16"/>
  </si>
  <si>
    <t>危(300kg)</t>
  </si>
  <si>
    <t>危(300kg)</t>
    <phoneticPr fontId="16"/>
  </si>
  <si>
    <t>危(200kg)</t>
    <phoneticPr fontId="16"/>
  </si>
  <si>
    <t>危(30kg)</t>
    <phoneticPr fontId="16"/>
  </si>
  <si>
    <t>危(6,000ℓ)</t>
    <phoneticPr fontId="16"/>
  </si>
  <si>
    <t>Ethylenediamine-N,N,N',N'-tetraacetuc acid, Disodium salt, Dihydrate</t>
    <phoneticPr fontId="16"/>
  </si>
  <si>
    <t>ニューエンバイロクリーン・プラス（錆除去剤）</t>
    <rPh sb="17" eb="21">
      <t>サビジョキョザイ</t>
    </rPh>
    <phoneticPr fontId="16"/>
  </si>
  <si>
    <t>ニューエンバイロクリーン・プラス（混合物　塩酸、無機化合物、界面活性剤、水）</t>
    <rPh sb="17" eb="19">
      <t>コンゴウ</t>
    </rPh>
    <rPh sb="19" eb="20">
      <t>カゴウブツ</t>
    </rPh>
    <rPh sb="21" eb="23">
      <t>エンサン</t>
    </rPh>
    <rPh sb="24" eb="29">
      <t>ムキカゴウブツ</t>
    </rPh>
    <rPh sb="30" eb="35">
      <t>カイメンカッセイザイ</t>
    </rPh>
    <rPh sb="36" eb="37">
      <t>ミズ</t>
    </rPh>
    <phoneticPr fontId="16"/>
  </si>
  <si>
    <t>New Enviro Clean Plus</t>
    <phoneticPr fontId="16"/>
  </si>
  <si>
    <t>貝除去</t>
  </si>
  <si>
    <t>貝除去</t>
    <rPh sb="0" eb="1">
      <t>カイ</t>
    </rPh>
    <rPh sb="1" eb="3">
      <t>ジョキョ</t>
    </rPh>
    <phoneticPr fontId="16"/>
  </si>
  <si>
    <t>腐食性。溶解性。</t>
    <rPh sb="0" eb="3">
      <t>フショクセイ</t>
    </rPh>
    <rPh sb="4" eb="6">
      <t>ヨウカイセイ</t>
    </rPh>
    <rPh sb="6" eb="7">
      <t>セイ</t>
    </rPh>
    <phoneticPr fontId="16"/>
  </si>
  <si>
    <t>エコペイント2</t>
    <phoneticPr fontId="16"/>
  </si>
  <si>
    <t>エコペイント2（混合物　エチルベンゼン、キシレン、ロジン、亜酸化銅、酸化第二鉄）</t>
    <rPh sb="8" eb="11">
      <t>コンゴウブツ</t>
    </rPh>
    <rPh sb="29" eb="33">
      <t>アサンカドウ</t>
    </rPh>
    <rPh sb="34" eb="38">
      <t>サンカダイニ</t>
    </rPh>
    <rPh sb="38" eb="39">
      <t>テツ</t>
    </rPh>
    <phoneticPr fontId="16"/>
  </si>
  <si>
    <t>Eco-paint 2</t>
    <phoneticPr fontId="16"/>
  </si>
  <si>
    <t>ラウリル硫酸ナトリウム</t>
  </si>
  <si>
    <t>Ammonia solution</t>
  </si>
  <si>
    <t>弱アルカリ性、湿った空気中で変化</t>
  </si>
  <si>
    <t>CHNaO3</t>
  </si>
  <si>
    <t>中性りん酸塩pH標準液（pH6.86）</t>
  </si>
  <si>
    <t>110-54-3</t>
  </si>
  <si>
    <t>0279</t>
  </si>
  <si>
    <t>有毒、溶解性、強酸性</t>
  </si>
  <si>
    <t>HOOCCOOH.2H2O</t>
  </si>
  <si>
    <t>シリカゲル</t>
  </si>
  <si>
    <t>Silica gel</t>
  </si>
  <si>
    <t>ナフチルエチルジアミン</t>
  </si>
  <si>
    <t>N1-ナフチルエチレジアミンニ塩酸塩</t>
  </si>
  <si>
    <t>N1-Naphthylethylenediamine dihydrochloride</t>
  </si>
  <si>
    <t>1465-25-4</t>
  </si>
  <si>
    <t>8.0〜10.5％</t>
  </si>
  <si>
    <t>-</t>
  </si>
  <si>
    <t>pH</t>
  </si>
  <si>
    <t>（X線現像液）</t>
  </si>
  <si>
    <t>Sulfanilamide</t>
  </si>
  <si>
    <t>63-74-1</t>
  </si>
  <si>
    <t>9002-93-1</t>
  </si>
  <si>
    <t>緩衝剤</t>
  </si>
  <si>
    <t>C16H26O2</t>
  </si>
  <si>
    <t>アスカライト（液体）</t>
  </si>
  <si>
    <t>石綿</t>
  </si>
  <si>
    <t>Oxalic Acid Anhydrous</t>
  </si>
  <si>
    <t>(Oxalic Acid Anhydrous)</t>
  </si>
  <si>
    <t>劇（除11％以下）</t>
  </si>
  <si>
    <t>硝酸銀（液体）</t>
  </si>
  <si>
    <t>ref.No.</t>
  </si>
  <si>
    <t>FOMULA</t>
  </si>
  <si>
    <t>CAS. No.</t>
  </si>
  <si>
    <t>Glycerin</t>
  </si>
  <si>
    <t>56-81-5</t>
  </si>
  <si>
    <t>0624</t>
  </si>
  <si>
    <t>　ORGANIZATION　　   (所属機関)</t>
    <phoneticPr fontId="16"/>
  </si>
  <si>
    <t>シュウ酸・無水</t>
  </si>
  <si>
    <t>冷水に可解。アルコールに微溶</t>
    <rPh sb="0" eb="2">
      <t>レイスイ</t>
    </rPh>
    <rPh sb="3" eb="5">
      <t>カカイ</t>
    </rPh>
    <rPh sb="12" eb="14">
      <t>ビヨウ</t>
    </rPh>
    <phoneticPr fontId="16"/>
  </si>
  <si>
    <t>NaN3</t>
    <phoneticPr fontId="16"/>
  </si>
  <si>
    <t>○</t>
    <phoneticPr fontId="16"/>
  </si>
  <si>
    <t>　　　　　　　           　                  危険物一覧表（高圧ガス・化学物質）</t>
  </si>
  <si>
    <t>劇（除12％以下）</t>
  </si>
  <si>
    <t>フッ化水素酸（液体）</t>
  </si>
  <si>
    <t>フッ化水素酸</t>
  </si>
  <si>
    <t>Hydrogen Fluoride</t>
  </si>
  <si>
    <t>劇・毒</t>
  </si>
  <si>
    <t>7664-39-3</t>
  </si>
  <si>
    <t>Imidazole</t>
  </si>
  <si>
    <t>CAS No.</t>
  </si>
  <si>
    <t>Sodium Hypochlorite Solution</t>
  </si>
  <si>
    <t>151-50-8</t>
    <phoneticPr fontId="16"/>
  </si>
  <si>
    <t>1</t>
    <phoneticPr fontId="16"/>
  </si>
  <si>
    <t>Calcium Carbonate</t>
    <phoneticPr fontId="16"/>
  </si>
  <si>
    <t>Calcined Brucite, Calcined Magnesia, Magnesia</t>
    <phoneticPr fontId="16"/>
  </si>
  <si>
    <t>471-34-1</t>
    <phoneticPr fontId="16"/>
  </si>
  <si>
    <t>1193</t>
    <phoneticPr fontId="16"/>
  </si>
  <si>
    <t>水に不溶。</t>
  </si>
  <si>
    <t>CaCO3</t>
    <phoneticPr fontId="16"/>
  </si>
  <si>
    <t>(HOCH2)3CNH2</t>
  </si>
  <si>
    <t>トルエン</t>
  </si>
  <si>
    <t>Toluene</t>
  </si>
  <si>
    <t>5.0℃</t>
  </si>
  <si>
    <t>溶剤、不凍剤</t>
  </si>
  <si>
    <t>強吸湿性</t>
  </si>
  <si>
    <t>吸湿性</t>
  </si>
  <si>
    <t>p-フェニレンジアミン</t>
    <phoneticPr fontId="16"/>
  </si>
  <si>
    <t>1,4-ベンゼンジアミン</t>
    <phoneticPr fontId="16"/>
  </si>
  <si>
    <t>p-Phenylenediamine</t>
    <phoneticPr fontId="16"/>
  </si>
  <si>
    <t>1,4-Diaminobenzene, 1,4-Benzenediamine</t>
    <phoneticPr fontId="16"/>
  </si>
  <si>
    <t>毒・劇</t>
    <rPh sb="0" eb="1">
      <t>ドク</t>
    </rPh>
    <rPh sb="2" eb="3">
      <t>ゲキ</t>
    </rPh>
    <phoneticPr fontId="16"/>
  </si>
  <si>
    <t>106-50-3</t>
    <phoneticPr fontId="16"/>
  </si>
  <si>
    <t>6.1Ⅲ</t>
    <phoneticPr fontId="16"/>
  </si>
  <si>
    <t>0805</t>
    <phoneticPr fontId="16"/>
  </si>
  <si>
    <t>156℃</t>
    <phoneticPr fontId="16"/>
  </si>
  <si>
    <t>1.5～？vol%</t>
    <phoneticPr fontId="16"/>
  </si>
  <si>
    <t>染色液固定</t>
    <rPh sb="0" eb="3">
      <t>センショクエキ</t>
    </rPh>
    <rPh sb="3" eb="5">
      <t>コテイ</t>
    </rPh>
    <phoneticPr fontId="16"/>
  </si>
  <si>
    <t>エタノール、アセトンに易溶。エーテルに可溶。</t>
    <rPh sb="11" eb="12">
      <t>エキ</t>
    </rPh>
    <rPh sb="12" eb="13">
      <t>ヨウ</t>
    </rPh>
    <rPh sb="19" eb="21">
      <t>カヨウ</t>
    </rPh>
    <phoneticPr fontId="16"/>
  </si>
  <si>
    <t>C6H8N2</t>
    <phoneticPr fontId="16"/>
  </si>
  <si>
    <t>イミダゾール</t>
  </si>
  <si>
    <t>揮発性、引火性、火気厳禁、冷所保存</t>
  </si>
  <si>
    <t>アセトン</t>
  </si>
  <si>
    <t>Acetone</t>
  </si>
  <si>
    <t>67-64-1</t>
  </si>
  <si>
    <t>metacresol purple</t>
  </si>
  <si>
    <t>2303-01-7</t>
  </si>
  <si>
    <t>C21H18O5S</t>
  </si>
  <si>
    <t>エチレンジアミン四酢酸二ナトリウム</t>
    <rPh sb="8" eb="9">
      <t>４</t>
    </rPh>
    <rPh sb="9" eb="11">
      <t>サクサン</t>
    </rPh>
    <rPh sb="11" eb="12">
      <t>２</t>
    </rPh>
    <phoneticPr fontId="16"/>
  </si>
  <si>
    <t>エチレンジアミン四酢酸二水素二ナトリウム二水和物、エチレンジアミン四酢酸二ナトリウム二水和物</t>
    <phoneticPr fontId="16"/>
  </si>
  <si>
    <t>2Na (EDTA 2Na)</t>
    <phoneticPr fontId="16"/>
  </si>
  <si>
    <t>フェリシアン化カリウム</t>
    <rPh sb="6" eb="7">
      <t>カ</t>
    </rPh>
    <phoneticPr fontId="16"/>
  </si>
  <si>
    <t>ヘキサシアノ鉄（Ⅲ）酸カリウム</t>
    <rPh sb="6" eb="7">
      <t>テツ</t>
    </rPh>
    <rPh sb="8" eb="9">
      <t>３</t>
    </rPh>
    <rPh sb="10" eb="11">
      <t>サン</t>
    </rPh>
    <phoneticPr fontId="16"/>
  </si>
  <si>
    <t>Potassium hexacyanoferrate(Ⅲ)</t>
    <rPh sb="27" eb="28">
      <t>３</t>
    </rPh>
    <phoneticPr fontId="16"/>
  </si>
  <si>
    <t>tetrasodium Salts</t>
  </si>
  <si>
    <t>77-86-1</t>
  </si>
  <si>
    <t>ガス1.639ｇ/ℓ、液1.194</t>
  </si>
  <si>
    <t>メチルアルコール</t>
  </si>
  <si>
    <t>メタノール</t>
  </si>
  <si>
    <t>Methanol</t>
  </si>
  <si>
    <t>67-56-1</t>
  </si>
  <si>
    <t>7782-44-7</t>
  </si>
  <si>
    <t>2.2, 5.1</t>
  </si>
  <si>
    <t>0138</t>
  </si>
  <si>
    <t>O2</t>
  </si>
  <si>
    <t>高圧ガス（水素）</t>
  </si>
  <si>
    <t>硝酸銀</t>
  </si>
  <si>
    <t>Silver (Ⅰ) Nitrate</t>
  </si>
  <si>
    <t>ホルマリン</t>
  </si>
  <si>
    <t>Formalin</t>
  </si>
  <si>
    <t>50-00-0</t>
  </si>
  <si>
    <t>3.3Ⅲ、8Ⅲ</t>
  </si>
  <si>
    <t>容器洗浄</t>
    <rPh sb="0" eb="2">
      <t>ヨウキセンジョウ</t>
    </rPh>
    <rPh sb="2" eb="4">
      <t>センジョウ</t>
    </rPh>
    <phoneticPr fontId="16"/>
  </si>
  <si>
    <t>水酸化ストロンチウム八水和物</t>
  </si>
  <si>
    <t>Strontium Chloride Hexahydrate</t>
    <phoneticPr fontId="16"/>
  </si>
  <si>
    <t>1311-10-0</t>
    <phoneticPr fontId="16"/>
  </si>
  <si>
    <t>炭酸固定</t>
    <rPh sb="0" eb="4">
      <t>タンサンコテイ</t>
    </rPh>
    <phoneticPr fontId="16"/>
  </si>
  <si>
    <t>水溶性。水溶液は強アルカリ（PH13.5）</t>
    <rPh sb="0" eb="3">
      <t>スイヨウセイ</t>
    </rPh>
    <rPh sb="4" eb="7">
      <t>スイヨウエキ</t>
    </rPh>
    <rPh sb="8" eb="9">
      <t>キョウ</t>
    </rPh>
    <phoneticPr fontId="16"/>
  </si>
  <si>
    <t>Sr(OH)2・8H2O</t>
    <phoneticPr fontId="16"/>
  </si>
  <si>
    <t>青</t>
    <rPh sb="0" eb="1">
      <t>アオ</t>
    </rPh>
    <phoneticPr fontId="16"/>
  </si>
  <si>
    <t>水酸化ストロンチウム（液体）</t>
    <rPh sb="0" eb="3">
      <t>スイサンカスロ</t>
    </rPh>
    <rPh sb="11" eb="13">
      <t>エキタイ</t>
    </rPh>
    <phoneticPr fontId="16"/>
  </si>
  <si>
    <t>Paint or Paint Related Material・Flash Point above 23℃</t>
    <phoneticPr fontId="16"/>
  </si>
  <si>
    <t>-</t>
    <phoneticPr fontId="16"/>
  </si>
  <si>
    <t>危(1000ℓ)</t>
    <phoneticPr fontId="16"/>
  </si>
  <si>
    <t>3</t>
    <phoneticPr fontId="16"/>
  </si>
  <si>
    <t>5L</t>
    <phoneticPr fontId="16"/>
  </si>
  <si>
    <t>28℃</t>
    <phoneticPr fontId="16"/>
  </si>
  <si>
    <t>1.10〜7.0vol%</t>
    <phoneticPr fontId="16"/>
  </si>
  <si>
    <t>引火性</t>
    <rPh sb="0" eb="3">
      <t>インカセイ</t>
    </rPh>
    <phoneticPr fontId="16"/>
  </si>
  <si>
    <t>ニトロプルシドナトリウム（液体）</t>
  </si>
  <si>
    <t>ペンタシアノニトロシル鉄（Ⅲ）酸ナトリウム二水和物</t>
  </si>
  <si>
    <t>0044</t>
  </si>
  <si>
    <t>Sodium Carbonate</t>
  </si>
  <si>
    <t>Soda ash</t>
  </si>
  <si>
    <t>497-19-8</t>
  </si>
  <si>
    <t>-23゜c</t>
  </si>
  <si>
    <t>1.2〜7.1%</t>
  </si>
  <si>
    <t>不溶性</t>
  </si>
  <si>
    <t>Methylene hydride</t>
    <phoneticPr fontId="16"/>
  </si>
  <si>
    <t>74-82-8</t>
    <phoneticPr fontId="16"/>
  </si>
  <si>
    <t>0291</t>
    <phoneticPr fontId="16"/>
  </si>
  <si>
    <t>　-187.78℃</t>
    <phoneticPr fontId="16"/>
  </si>
  <si>
    <t>CH4</t>
    <phoneticPr fontId="16"/>
  </si>
  <si>
    <t>メタン標準ガス</t>
    <rPh sb="3" eb="5">
      <t>ヒョウジュン</t>
    </rPh>
    <phoneticPr fontId="16"/>
  </si>
  <si>
    <t>危険性未評価物質</t>
  </si>
  <si>
    <t>UNKNOWN SUBSTANCE</t>
  </si>
  <si>
    <t>△</t>
  </si>
  <si>
    <t>クロロホルム（液体）</t>
  </si>
  <si>
    <t>トリクロロメタン</t>
  </si>
  <si>
    <t>Chloroform</t>
  </si>
  <si>
    <t>Trichloromethane</t>
  </si>
  <si>
    <t>4.9〜20.7%</t>
  </si>
  <si>
    <t>CH3NH2</t>
  </si>
  <si>
    <t>Silver nitrate</t>
  </si>
  <si>
    <t>7761-88-8</t>
  </si>
  <si>
    <t>臭化テトラエチルアンモニウム</t>
  </si>
  <si>
    <t>TEAB</t>
  </si>
  <si>
    <t>Tetraethylammonium Bromide</t>
  </si>
  <si>
    <t>1.463（0℃）</t>
  </si>
  <si>
    <t>酸化剤</t>
  </si>
  <si>
    <t>H2O2</t>
  </si>
  <si>
    <t>79.4℃（タグ密閉式）</t>
  </si>
  <si>
    <t>1.8〜8.6%</t>
  </si>
  <si>
    <t>Acefic Acid</t>
  </si>
  <si>
    <t>64-19-7</t>
  </si>
  <si>
    <t>seq.</t>
  </si>
  <si>
    <t>ref.</t>
  </si>
  <si>
    <t>薬　品　名</t>
  </si>
  <si>
    <t>Name of Chemical</t>
  </si>
  <si>
    <t>1単位あたり</t>
  </si>
  <si>
    <t>個数</t>
  </si>
  <si>
    <t>塩化鉄（Ⅲ）六水和物</t>
  </si>
  <si>
    <t>1199</t>
  </si>
  <si>
    <t>エタノール、エーテルに不溶</t>
    <rPh sb="11" eb="13">
      <t>フヨウ</t>
    </rPh>
    <phoneticPr fontId="16"/>
  </si>
  <si>
    <t>C10H16N2O8</t>
    <phoneticPr fontId="16"/>
  </si>
  <si>
    <t>トリス塩酸</t>
    <rPh sb="3" eb="5">
      <t>エンサＮ</t>
    </rPh>
    <phoneticPr fontId="16"/>
  </si>
  <si>
    <t>Trizma hydrochloride</t>
  </si>
  <si>
    <t>Tris hydrochloride</t>
  </si>
  <si>
    <t>1185-53-1</t>
    <phoneticPr fontId="16"/>
  </si>
  <si>
    <t>Cl3FeH12O6</t>
  </si>
  <si>
    <t>高圧ガス（メタン）</t>
    <phoneticPr fontId="16"/>
  </si>
  <si>
    <t>Methane</t>
    <phoneticPr fontId="16"/>
  </si>
  <si>
    <t>C3H7NO</t>
  </si>
  <si>
    <t>シュウ酸</t>
  </si>
  <si>
    <t>Oxalic acid</t>
  </si>
  <si>
    <t>877-24-7</t>
  </si>
  <si>
    <t>C8H5KO4</t>
  </si>
  <si>
    <t>ピンク</t>
  </si>
  <si>
    <t>リン酸ニ水素カリウム</t>
  </si>
  <si>
    <t>ジンコン</t>
    <phoneticPr fontId="16"/>
  </si>
  <si>
    <t>Zincon</t>
    <phoneticPr fontId="16"/>
  </si>
  <si>
    <t>62625-22-3</t>
    <phoneticPr fontId="16"/>
  </si>
  <si>
    <t>カルシウム測定</t>
  </si>
  <si>
    <t>カルシウム測定</t>
    <rPh sb="5" eb="7">
      <t>ソクテイ</t>
    </rPh>
    <phoneticPr fontId="16"/>
  </si>
  <si>
    <t>水に極めて溶けにくい。</t>
    <rPh sb="0" eb="1">
      <t>ミズｚ</t>
    </rPh>
    <rPh sb="2" eb="3">
      <t>キワ</t>
    </rPh>
    <rPh sb="5" eb="6">
      <t>ト</t>
    </rPh>
    <phoneticPr fontId="16"/>
  </si>
  <si>
    <t>C20H15N4NaO6S</t>
    <phoneticPr fontId="16"/>
  </si>
  <si>
    <t>酸化マグネシウム</t>
    <rPh sb="0" eb="2">
      <t>サンカ</t>
    </rPh>
    <phoneticPr fontId="16"/>
  </si>
  <si>
    <t>ルゴール液（中性）</t>
    <rPh sb="4" eb="5">
      <t>エキ</t>
    </rPh>
    <rPh sb="6" eb="8">
      <t>チュウセイ</t>
    </rPh>
    <phoneticPr fontId="16"/>
  </si>
  <si>
    <t>Lugol Solution</t>
    <phoneticPr fontId="16"/>
  </si>
  <si>
    <t>1.0gm/ml</t>
    <phoneticPr fontId="16"/>
  </si>
  <si>
    <t>水に易溶。アルコールに難溶。エーテルに不溶。</t>
    <rPh sb="0" eb="1">
      <t>ミズ</t>
    </rPh>
    <rPh sb="2" eb="4">
      <t>エキヨウ</t>
    </rPh>
    <rPh sb="19" eb="21">
      <t>フヨウ</t>
    </rPh>
    <phoneticPr fontId="16"/>
  </si>
  <si>
    <t>C6H12O6</t>
    <phoneticPr fontId="16"/>
  </si>
  <si>
    <t>Coomassie Brilliant Blue G</t>
    <phoneticPr fontId="16"/>
  </si>
  <si>
    <t>コマジ-ブリリアントブルー-G-250</t>
    <phoneticPr fontId="16"/>
  </si>
  <si>
    <t>6104-58-1</t>
    <phoneticPr fontId="16"/>
  </si>
  <si>
    <t>C47H48N3NaO7S2</t>
    <phoneticPr fontId="16"/>
  </si>
  <si>
    <t>過塩素酸マグネシウム</t>
  </si>
  <si>
    <t>酸化銅（Ⅱ）線状</t>
    <rPh sb="0" eb="3">
      <t>サンカドウ</t>
    </rPh>
    <rPh sb="4" eb="5">
      <t>２</t>
    </rPh>
    <rPh sb="6" eb="8">
      <t>センジョウ</t>
    </rPh>
    <phoneticPr fontId="16"/>
  </si>
  <si>
    <t>&gt;80℃</t>
    <phoneticPr fontId="16"/>
  </si>
  <si>
    <t>高圧ガス（アセチレン）</t>
    <rPh sb="0" eb="2">
      <t>コウアツ</t>
    </rPh>
    <phoneticPr fontId="16"/>
  </si>
  <si>
    <t>高圧ガス（フロン-11+窒素）</t>
    <rPh sb="0" eb="2">
      <t>コウアツ</t>
    </rPh>
    <phoneticPr fontId="16"/>
  </si>
  <si>
    <t>Acetylene</t>
    <phoneticPr fontId="16"/>
  </si>
  <si>
    <t>Ethine, Ethyne</t>
    <phoneticPr fontId="16"/>
  </si>
  <si>
    <t>74-86-2</t>
    <phoneticPr fontId="16"/>
  </si>
  <si>
    <t>0089</t>
    <phoneticPr fontId="16"/>
  </si>
  <si>
    <t>0.91〜1.17</t>
    <phoneticPr fontId="16"/>
  </si>
  <si>
    <t xml:space="preserve"> -17.7℃</t>
    <phoneticPr fontId="16"/>
  </si>
  <si>
    <t>2.5〜100vol%</t>
    <phoneticPr fontId="16"/>
  </si>
  <si>
    <t>窒素固体速度測定</t>
    <rPh sb="0" eb="4">
      <t>チッソコタイ</t>
    </rPh>
    <rPh sb="4" eb="8">
      <t>ソクドソクテイ</t>
    </rPh>
    <phoneticPr fontId="16"/>
  </si>
  <si>
    <t>C2H2</t>
    <phoneticPr fontId="16"/>
  </si>
  <si>
    <t>（X線定着液）</t>
    <rPh sb="3" eb="5">
      <t>テイチャク</t>
    </rPh>
    <phoneticPr fontId="16"/>
  </si>
  <si>
    <t>7758-02-3</t>
    <phoneticPr fontId="16"/>
  </si>
  <si>
    <t>0,0'-Bis(2-aminoethyl)ethyleneglycol-N,N,N',N'-tetraacetic acid</t>
    <phoneticPr fontId="16"/>
  </si>
  <si>
    <t>67-42-5</t>
    <phoneticPr fontId="16"/>
  </si>
  <si>
    <t>水に難溶。</t>
    <phoneticPr fontId="16"/>
  </si>
  <si>
    <t>Potassium ferricyanide, Tripotassium hexacyanoferrate(-3)</t>
    <phoneticPr fontId="16"/>
  </si>
  <si>
    <t>13746-66-2</t>
    <phoneticPr fontId="16"/>
  </si>
  <si>
    <t>1132</t>
    <phoneticPr fontId="16"/>
  </si>
  <si>
    <t>有機物測定</t>
  </si>
  <si>
    <t>水に溶解。</t>
  </si>
  <si>
    <t>水に溶解。</t>
    <rPh sb="0" eb="1">
      <t>ミズ</t>
    </rPh>
    <rPh sb="2" eb="4">
      <t>ヨウカイ</t>
    </rPh>
    <phoneticPr fontId="16"/>
  </si>
  <si>
    <t>K3[Fe(CN)6]</t>
    <phoneticPr fontId="16"/>
  </si>
  <si>
    <t>酢酸ナトリウム</t>
    <rPh sb="0" eb="2">
      <t>サクサン</t>
    </rPh>
    <phoneticPr fontId="16"/>
  </si>
  <si>
    <t>酢酸ナトリウム（無水）</t>
    <rPh sb="0" eb="2">
      <t>サクサン</t>
    </rPh>
    <rPh sb="8" eb="10">
      <t>ムスイ</t>
    </rPh>
    <phoneticPr fontId="16"/>
  </si>
  <si>
    <t>Sodium Acetate</t>
    <phoneticPr fontId="16"/>
  </si>
  <si>
    <t>Acetic Acid Sodium Salt</t>
    <phoneticPr fontId="16"/>
  </si>
  <si>
    <t>127-09-3</t>
    <phoneticPr fontId="16"/>
  </si>
  <si>
    <t>0565</t>
    <phoneticPr fontId="16"/>
  </si>
  <si>
    <t>CH3COONa</t>
    <phoneticPr fontId="16"/>
  </si>
  <si>
    <t>クエン酸</t>
    <rPh sb="3" eb="4">
      <t>サン</t>
    </rPh>
    <phoneticPr fontId="16"/>
  </si>
  <si>
    <t>オキシトリカルボリックアシッド</t>
    <phoneticPr fontId="16"/>
  </si>
  <si>
    <t>Citric Acid</t>
    <phoneticPr fontId="16"/>
  </si>
  <si>
    <t>Anhydrous Citric Acid, 2-Hydroxy-1,2,3-propanetricarboxylic acid</t>
    <phoneticPr fontId="16"/>
  </si>
  <si>
    <t>77-92-9</t>
    <phoneticPr fontId="16"/>
  </si>
  <si>
    <t>0855</t>
    <phoneticPr fontId="16"/>
  </si>
  <si>
    <t>100℃</t>
    <phoneticPr fontId="16"/>
  </si>
  <si>
    <t>0.28〜2.29vol%</t>
    <phoneticPr fontId="16"/>
  </si>
  <si>
    <t>水・アルコール・エーテルに可溶。</t>
    <rPh sb="0" eb="1">
      <t>ミズ</t>
    </rPh>
    <rPh sb="13" eb="15">
      <t>カヨウ</t>
    </rPh>
    <phoneticPr fontId="16"/>
  </si>
  <si>
    <t>C6H8O7</t>
    <phoneticPr fontId="16"/>
  </si>
  <si>
    <t>TPTZ</t>
    <phoneticPr fontId="16"/>
  </si>
  <si>
    <t>2,4,6-トリピリジル-1,3,5-トリアジン、2,4,6-トリス（2-ピリジル）-s-トリアジン</t>
    <phoneticPr fontId="16"/>
  </si>
  <si>
    <t>2,4,6-Tripyridyl-s-triazine</t>
    <phoneticPr fontId="16"/>
  </si>
  <si>
    <t>3682-35-7</t>
    <phoneticPr fontId="16"/>
  </si>
  <si>
    <t>水に難溶。アルカリ溶液に溶解。</t>
    <rPh sb="0" eb="1">
      <t>ミズ</t>
    </rPh>
    <rPh sb="2" eb="3">
      <t>ナンカイ</t>
    </rPh>
    <rPh sb="3" eb="4">
      <t>ヨウカイ</t>
    </rPh>
    <rPh sb="9" eb="11">
      <t>ヨウエキ</t>
    </rPh>
    <rPh sb="12" eb="14">
      <t>ヨウカイ</t>
    </rPh>
    <phoneticPr fontId="16"/>
  </si>
  <si>
    <t>水・アルコールに難溶。</t>
    <rPh sb="0" eb="1">
      <t>ミズ</t>
    </rPh>
    <phoneticPr fontId="16"/>
  </si>
  <si>
    <t>C18H12N6</t>
    <phoneticPr fontId="16"/>
  </si>
  <si>
    <t>グルコース</t>
    <phoneticPr fontId="16"/>
  </si>
  <si>
    <t>D-グルコース、ブドウ糖</t>
    <rPh sb="11" eb="12">
      <t>トウ</t>
    </rPh>
    <phoneticPr fontId="16"/>
  </si>
  <si>
    <t>D-Glucose</t>
    <phoneticPr fontId="16"/>
  </si>
  <si>
    <t>Glucose, Dextrose, Grape Sugar</t>
    <phoneticPr fontId="16"/>
  </si>
  <si>
    <t>50-99-7</t>
    <phoneticPr fontId="16"/>
  </si>
  <si>
    <t>0865</t>
    <phoneticPr fontId="16"/>
  </si>
  <si>
    <t>溶解性、中性反応、多少の防腐性</t>
  </si>
  <si>
    <t>KNO3</t>
  </si>
  <si>
    <t>硝酸ナトリウム</t>
  </si>
  <si>
    <t>硝酸ソーダ</t>
  </si>
  <si>
    <t>洗剤、界面活性剤</t>
  </si>
  <si>
    <t>12125-02-9</t>
    <phoneticPr fontId="16"/>
  </si>
  <si>
    <t>NH4Cl</t>
    <phoneticPr fontId="16"/>
  </si>
  <si>
    <t>高圧ガス（キセノン）</t>
  </si>
  <si>
    <t>Xenon Gas</t>
  </si>
  <si>
    <t>5.1Ⅱ</t>
  </si>
  <si>
    <t>カソード溶液</t>
  </si>
  <si>
    <t>カーボンカソード（クーロメーター）</t>
  </si>
  <si>
    <t>Carbon Cathode Solution</t>
  </si>
  <si>
    <t>Ammonium ion standard</t>
    <phoneticPr fontId="16"/>
  </si>
  <si>
    <t>Cobaltous Nitrate Hexahydrate</t>
    <phoneticPr fontId="16"/>
  </si>
  <si>
    <t>10026-22-9</t>
    <phoneticPr fontId="16"/>
  </si>
  <si>
    <t xml:space="preserve"> 2/3</t>
    <phoneticPr fontId="16"/>
  </si>
  <si>
    <t>500g</t>
    <phoneticPr fontId="16"/>
  </si>
  <si>
    <t>水・エタノールに可溶</t>
    <rPh sb="0" eb="1">
      <t>ミズ</t>
    </rPh>
    <rPh sb="8" eb="10">
      <t>カヨウ</t>
    </rPh>
    <phoneticPr fontId="16"/>
  </si>
  <si>
    <t>Co(NO3)2・6H2O</t>
    <phoneticPr fontId="16"/>
  </si>
  <si>
    <t>Ag</t>
    <phoneticPr fontId="16"/>
  </si>
  <si>
    <t>1,2-Ethanediol, 1,2-Dihydroxyethane</t>
    <phoneticPr fontId="16"/>
  </si>
  <si>
    <t>水溶性</t>
    <rPh sb="0" eb="3">
      <t>スイヨウセイ</t>
    </rPh>
    <phoneticPr fontId="16"/>
  </si>
  <si>
    <t>C4H7Cl2O4P</t>
    <phoneticPr fontId="16"/>
  </si>
  <si>
    <t>GEDTA (EGTA)</t>
  </si>
  <si>
    <t>GEDTA (EGTA)</t>
    <phoneticPr fontId="16"/>
  </si>
  <si>
    <t>0,0'-ビス（2-アミノエチル）エチレングリコール-N,N,N',N'-四酢酸</t>
    <rPh sb="37" eb="40">
      <t>４サクサン</t>
    </rPh>
    <phoneticPr fontId="16"/>
  </si>
  <si>
    <t>10035-04-8</t>
    <phoneticPr fontId="16"/>
  </si>
  <si>
    <t>器具洗浄</t>
    <rPh sb="0" eb="4">
      <t>キグセンジョウ</t>
    </rPh>
    <phoneticPr fontId="16"/>
  </si>
  <si>
    <t>92-52-4</t>
    <phoneticPr fontId="16"/>
  </si>
  <si>
    <t>よう化カリ、ルゴール液（中性）</t>
    <rPh sb="2" eb="3">
      <t>カ</t>
    </rPh>
    <rPh sb="10" eb="11">
      <t>エキ</t>
    </rPh>
    <rPh sb="12" eb="14">
      <t>チュウセイ</t>
    </rPh>
    <phoneticPr fontId="16"/>
  </si>
  <si>
    <t>-</t>
    <phoneticPr fontId="16"/>
  </si>
  <si>
    <t>7681-11-0</t>
    <phoneticPr fontId="16"/>
  </si>
  <si>
    <t>−</t>
    <phoneticPr fontId="16"/>
  </si>
  <si>
    <t>固定液</t>
    <rPh sb="0" eb="3">
      <t>コテイエキ</t>
    </rPh>
    <phoneticPr fontId="16"/>
  </si>
  <si>
    <t>KI</t>
    <phoneticPr fontId="16"/>
  </si>
  <si>
    <t>Magnesium standard solution (Mg-1000)</t>
    <phoneticPr fontId="16"/>
  </si>
  <si>
    <t>要調査</t>
    <phoneticPr fontId="16"/>
  </si>
  <si>
    <t>N2ガスベース硫化ジメチル（5ppm）混合ガス</t>
    <rPh sb="7" eb="9">
      <t>リュウカ</t>
    </rPh>
    <rPh sb="19" eb="21">
      <t>コンゴウ</t>
    </rPh>
    <phoneticPr fontId="16"/>
  </si>
  <si>
    <t>O-Bensylhydroxylamino hydrochloride</t>
    <phoneticPr fontId="16"/>
  </si>
  <si>
    <t>2687-43-6</t>
    <phoneticPr fontId="16"/>
  </si>
  <si>
    <t>C7H10ClNO</t>
    <phoneticPr fontId="16"/>
  </si>
  <si>
    <t>2-Propanol , Propan-2-ol , Isopropanol , Dimethylcarbinol</t>
    <phoneticPr fontId="16"/>
  </si>
  <si>
    <t>-</t>
    <phoneticPr fontId="16"/>
  </si>
  <si>
    <t>危(400ℓ)</t>
    <phoneticPr fontId="16"/>
  </si>
  <si>
    <t>67-63-0</t>
    <phoneticPr fontId="16"/>
  </si>
  <si>
    <t>3Ⅱ</t>
    <rPh sb="1" eb="2">
      <t>２</t>
    </rPh>
    <phoneticPr fontId="16"/>
  </si>
  <si>
    <t>Polysaccaharide gum</t>
    <phoneticPr fontId="16"/>
  </si>
  <si>
    <t>Nitrite ion standard solution</t>
    <phoneticPr fontId="16"/>
  </si>
  <si>
    <t>7632-00-0</t>
    <phoneticPr fontId="16"/>
  </si>
  <si>
    <t>NaNO2</t>
    <phoneticPr fontId="16"/>
  </si>
  <si>
    <t>Phosphate ion standard solution</t>
    <phoneticPr fontId="16"/>
  </si>
  <si>
    <t>7778-77-0</t>
    <phoneticPr fontId="16"/>
  </si>
  <si>
    <t>KH2PO4</t>
    <phoneticPr fontId="16"/>
  </si>
  <si>
    <t>Sulfate ion standard solution</t>
    <phoneticPr fontId="16"/>
  </si>
  <si>
    <t>7778-80-5</t>
    <phoneticPr fontId="16"/>
  </si>
  <si>
    <t>K2SO4</t>
    <phoneticPr fontId="16"/>
  </si>
  <si>
    <t>2.4-ジニトロフェニルヒドラジン</t>
    <phoneticPr fontId="16"/>
  </si>
  <si>
    <t>硫酸（固体）</t>
  </si>
  <si>
    <t>硫酸アンモニウム</t>
  </si>
  <si>
    <t>Ammonium sulfate</t>
  </si>
  <si>
    <t>7783-20-2</t>
  </si>
  <si>
    <t>強酸性、腐食性、溶解性</t>
  </si>
  <si>
    <t>過熱すると破裂の危険を伴う圧力上昇が起こる</t>
  </si>
  <si>
    <t>Ar</t>
  </si>
  <si>
    <t>1184</t>
    <phoneticPr fontId="16"/>
  </si>
  <si>
    <t>pH測定用</t>
    <rPh sb="2" eb="5">
      <t>ソクテイヨウ</t>
    </rPh>
    <phoneticPr fontId="16"/>
  </si>
  <si>
    <t>CaCl2</t>
    <phoneticPr fontId="16"/>
  </si>
  <si>
    <t>アルコール・アセトンに可溶</t>
    <phoneticPr fontId="16"/>
  </si>
  <si>
    <t>二りん酸四ナトリウム</t>
    <rPh sb="0" eb="1">
      <t>２</t>
    </rPh>
    <rPh sb="3" eb="4">
      <t>サン</t>
    </rPh>
    <rPh sb="4" eb="5">
      <t>４</t>
    </rPh>
    <phoneticPr fontId="16"/>
  </si>
  <si>
    <t>Tetrasodium Pyrophosphate</t>
    <phoneticPr fontId="16"/>
  </si>
  <si>
    <t>水に不溶。</t>
    <rPh sb="0" eb="1">
      <t>ミズ</t>
    </rPh>
    <rPh sb="2" eb="4">
      <t>フヨウ</t>
    </rPh>
    <phoneticPr fontId="16"/>
  </si>
  <si>
    <t>CFC測定</t>
    <rPh sb="3" eb="5">
      <t>ソクテイ</t>
    </rPh>
    <phoneticPr fontId="16"/>
  </si>
  <si>
    <t>完全フッ素化物（C8）、フロリナート</t>
    <rPh sb="0" eb="2">
      <t>カンゼン</t>
    </rPh>
    <rPh sb="4" eb="7">
      <t>ソカブツ</t>
    </rPh>
    <phoneticPr fontId="16"/>
  </si>
  <si>
    <t>Flourinert</t>
    <phoneticPr fontId="16"/>
  </si>
  <si>
    <t>7727-21-1</t>
    <phoneticPr fontId="16"/>
  </si>
  <si>
    <t>3</t>
    <phoneticPr fontId="16"/>
  </si>
  <si>
    <t>1000g</t>
    <phoneticPr fontId="16"/>
  </si>
  <si>
    <t>海水前処理</t>
    <rPh sb="0" eb="2">
      <t>カイスイ</t>
    </rPh>
    <rPh sb="2" eb="5">
      <t>マエショリ</t>
    </rPh>
    <phoneticPr fontId="16"/>
  </si>
  <si>
    <t>強力な酸化剤</t>
    <rPh sb="0" eb="2">
      <t>キョウリョク</t>
    </rPh>
    <rPh sb="3" eb="6">
      <t>サンカザイ</t>
    </rPh>
    <phoneticPr fontId="16"/>
  </si>
  <si>
    <t>K2O8S2</t>
    <phoneticPr fontId="16"/>
  </si>
  <si>
    <t>別　名　称　（和　名）</t>
  </si>
  <si>
    <t>溶解性、強酸性、強酸性</t>
  </si>
  <si>
    <t>HCl</t>
  </si>
  <si>
    <t>塩化水素酸／塩化水素（固体）</t>
  </si>
  <si>
    <t>中性</t>
  </si>
  <si>
    <t>分析用試薬、金属等の溶解</t>
  </si>
  <si>
    <t>キサンタンガム</t>
    <phoneticPr fontId="16"/>
  </si>
  <si>
    <t>Xanthan Gum</t>
    <phoneticPr fontId="16"/>
  </si>
  <si>
    <t>11138-66-2</t>
    <phoneticPr fontId="16"/>
  </si>
  <si>
    <t>有機物測定</t>
    <rPh sb="0" eb="5">
      <t>ユウキブツソクテイ</t>
    </rPh>
    <phoneticPr fontId="16"/>
  </si>
  <si>
    <t>高圧ガス（N2ガスベース硫化ジメチル（5ppm））</t>
    <rPh sb="0" eb="2">
      <t>コウアツ</t>
    </rPh>
    <rPh sb="12" eb="14">
      <t>リュウカ</t>
    </rPh>
    <phoneticPr fontId="16"/>
  </si>
  <si>
    <t>四ホウ酸ナトリウム0.2％水溶液   (ホウ酸ナトリウム)</t>
  </si>
  <si>
    <t>pH 9 Buffer</t>
  </si>
  <si>
    <t>過塩素酸（液体）</t>
  </si>
  <si>
    <t>過塩素酸　</t>
  </si>
  <si>
    <t>Perchloric Acid</t>
  </si>
  <si>
    <t>108-95-2</t>
  </si>
  <si>
    <t>0070</t>
  </si>
  <si>
    <t>1.073（20℃）</t>
  </si>
  <si>
    <t>o-フタルアルデヒド</t>
  </si>
  <si>
    <t>o-Phthalaldehyde</t>
  </si>
  <si>
    <t>28300-74-5</t>
  </si>
  <si>
    <t>0154</t>
  </si>
  <si>
    <t>10034-81-8</t>
  </si>
  <si>
    <t>還元剤</t>
  </si>
  <si>
    <t>よう素酸カリウム</t>
  </si>
  <si>
    <t>Triton X-100</t>
  </si>
  <si>
    <t>0058</t>
    <phoneticPr fontId="16"/>
  </si>
  <si>
    <t>15.5〜66%</t>
    <phoneticPr fontId="16"/>
  </si>
  <si>
    <t>過塩素酸マグネシウム（液体）</t>
  </si>
  <si>
    <t>500ml</t>
  </si>
  <si>
    <t>(ピロリジンジオカルバン酸)</t>
  </si>
  <si>
    <t>溶剤、洗浄剤</t>
  </si>
  <si>
    <t>引火性、爆発性</t>
  </si>
  <si>
    <t>7681-11-0</t>
  </si>
  <si>
    <t>C6H5CH3/C7H8</t>
  </si>
  <si>
    <t>アミノ酸分析</t>
  </si>
  <si>
    <t>メチレンクロリド、塩化メチレン</t>
    <rPh sb="9" eb="11">
      <t>エンカ</t>
    </rPh>
    <phoneticPr fontId="16"/>
  </si>
  <si>
    <t>Tetraethylrhodamine</t>
    <phoneticPr fontId="16"/>
  </si>
  <si>
    <t>81-88-9</t>
    <phoneticPr fontId="16"/>
  </si>
  <si>
    <t>硫酸マグネシウム七水和物</t>
    <rPh sb="0" eb="2">
      <t>リュウサン</t>
    </rPh>
    <rPh sb="8" eb="10">
      <t>ナナスイ</t>
    </rPh>
    <rPh sb="10" eb="12">
      <t>ワブツ</t>
    </rPh>
    <phoneticPr fontId="16"/>
  </si>
  <si>
    <t>Magnesium Sulfate, Anhydrous</t>
    <phoneticPr fontId="16"/>
  </si>
  <si>
    <t>Magnesium Sulfate Heptahydrate</t>
    <phoneticPr fontId="16"/>
  </si>
  <si>
    <t>10034-99-8</t>
    <phoneticPr fontId="16"/>
  </si>
  <si>
    <t>試料調整</t>
    <rPh sb="0" eb="2">
      <t>シリョウ</t>
    </rPh>
    <rPh sb="2" eb="4">
      <t>チョウセイ</t>
    </rPh>
    <phoneticPr fontId="16"/>
  </si>
  <si>
    <t>110-86-1</t>
    <phoneticPr fontId="16"/>
  </si>
  <si>
    <t>3.2/6.1</t>
    <phoneticPr fontId="16"/>
  </si>
  <si>
    <t>2</t>
    <phoneticPr fontId="16"/>
  </si>
  <si>
    <t>Potassium iodide</t>
    <phoneticPr fontId="16"/>
  </si>
  <si>
    <t>Hydroiodic acid, potassium salt</t>
    <phoneticPr fontId="16"/>
  </si>
  <si>
    <t>Magnesium Chloride Heptahydrate</t>
    <phoneticPr fontId="16"/>
  </si>
  <si>
    <t>7791-18-6</t>
    <phoneticPr fontId="16"/>
  </si>
  <si>
    <t>MgCl2・6H2O</t>
    <phoneticPr fontId="16"/>
  </si>
  <si>
    <t>イオンクロマトグラフ測定用</t>
    <rPh sb="10" eb="13">
      <t>ソクテイヨウ</t>
    </rPh>
    <phoneticPr fontId="16"/>
  </si>
  <si>
    <t>KBr</t>
    <phoneticPr fontId="16"/>
  </si>
  <si>
    <t>C14H24N2O10</t>
    <phoneticPr fontId="16"/>
  </si>
  <si>
    <t>Dichloromethane</t>
    <phoneticPr fontId="16"/>
  </si>
  <si>
    <t>Methylene chloride</t>
    <phoneticPr fontId="16"/>
  </si>
  <si>
    <t>75-09-2</t>
    <phoneticPr fontId="16"/>
  </si>
  <si>
    <t>水にやや溶けにくい。アルコールにやや溶けやすい。エーテルにほとんど溶けない。</t>
    <rPh sb="0" eb="1">
      <t>ミズ</t>
    </rPh>
    <rPh sb="4" eb="5">
      <t>ト</t>
    </rPh>
    <rPh sb="18" eb="19">
      <t>ト</t>
    </rPh>
    <rPh sb="33" eb="34">
      <t>ト</t>
    </rPh>
    <phoneticPr fontId="16"/>
  </si>
  <si>
    <t>C28H31ClN2O3</t>
    <phoneticPr fontId="16"/>
  </si>
  <si>
    <t>プロフラビンヘミ硫酸塩</t>
    <rPh sb="8" eb="10">
      <t>リュウウサン</t>
    </rPh>
    <rPh sb="10" eb="11">
      <t>エン</t>
    </rPh>
    <phoneticPr fontId="16"/>
  </si>
  <si>
    <t>3,6-ジアミノアクリジンヘミ硫酸塩、硫酸-水素3,6-ジアミノアクリジニウム</t>
    <rPh sb="15" eb="17">
      <t>リュウサン</t>
    </rPh>
    <rPh sb="17" eb="18">
      <t>エン</t>
    </rPh>
    <rPh sb="19" eb="21">
      <t>リュウサン</t>
    </rPh>
    <rPh sb="22" eb="24">
      <t>スイソ</t>
    </rPh>
    <phoneticPr fontId="16"/>
  </si>
  <si>
    <t>Proflavine hemisulfate</t>
    <phoneticPr fontId="16"/>
  </si>
  <si>
    <t>3,6-Diaminoacridine hemisulfate</t>
    <phoneticPr fontId="16"/>
  </si>
  <si>
    <t>1181-28-5</t>
    <phoneticPr fontId="16"/>
  </si>
  <si>
    <t>C26H24N6O4S</t>
    <phoneticPr fontId="16"/>
  </si>
  <si>
    <t>ジクロロメタン</t>
    <phoneticPr fontId="16"/>
  </si>
  <si>
    <t>塩化カルシウム（無水）</t>
    <rPh sb="0" eb="2">
      <t>エンカ</t>
    </rPh>
    <rPh sb="8" eb="10">
      <t>ムスイ</t>
    </rPh>
    <phoneticPr fontId="16"/>
  </si>
  <si>
    <t>Calcium Chloride (Anhydrous)</t>
    <phoneticPr fontId="16"/>
  </si>
  <si>
    <t>Calcium Chloride Dihydrate</t>
    <phoneticPr fontId="16"/>
  </si>
  <si>
    <t>Ethylenediaminetetraacetic acid tetrasodium salt tetrahydrate</t>
    <phoneticPr fontId="16"/>
  </si>
  <si>
    <t>67401-50-7</t>
    <phoneticPr fontId="16"/>
  </si>
  <si>
    <t>栄養塩モニター</t>
    <rPh sb="0" eb="3">
      <t>エイヨウエン</t>
    </rPh>
    <phoneticPr fontId="16"/>
  </si>
  <si>
    <t>C10H12N2O8Na4・4H2O</t>
    <phoneticPr fontId="16"/>
  </si>
  <si>
    <t>エキストラン　MA01</t>
    <phoneticPr fontId="16"/>
  </si>
  <si>
    <t>Extran MA01 alkaline</t>
    <phoneticPr fontId="16"/>
  </si>
  <si>
    <t>ニスキンボトル洗浄</t>
    <rPh sb="7" eb="9">
      <t>センジョウ</t>
    </rPh>
    <phoneticPr fontId="16"/>
  </si>
  <si>
    <t>フェロシアン化カリウム三水和物</t>
    <rPh sb="6" eb="7">
      <t>カ</t>
    </rPh>
    <rPh sb="11" eb="13">
      <t>サンスイ</t>
    </rPh>
    <rPh sb="13" eb="15">
      <t>ワブツ</t>
    </rPh>
    <phoneticPr fontId="16"/>
  </si>
  <si>
    <t>KCl</t>
    <phoneticPr fontId="16"/>
  </si>
  <si>
    <t>ナトリウム標準液（Na-1000）</t>
    <phoneticPr fontId="16"/>
  </si>
  <si>
    <t>ホウ酸ナトリウム10水和物</t>
  </si>
  <si>
    <t>C9H7NO</t>
  </si>
  <si>
    <t>アノード溶液</t>
  </si>
  <si>
    <t>50-81-7</t>
  </si>
  <si>
    <t>0379</t>
  </si>
  <si>
    <t>アセトニトリル</t>
  </si>
  <si>
    <t>C28H30O4</t>
  </si>
  <si>
    <t>チモールブルー</t>
  </si>
  <si>
    <t>Thymol Sulfonphthalein</t>
  </si>
  <si>
    <t>2.0〜11.5%</t>
  </si>
  <si>
    <t>可燃性</t>
  </si>
  <si>
    <t>ヨウ化ナトリウム（固形）</t>
  </si>
  <si>
    <t>N,N-Dimethylformamide</t>
  </si>
  <si>
    <t>危(200ℓ)</t>
    <phoneticPr fontId="16"/>
  </si>
  <si>
    <t>1.1〜7.5vol%</t>
    <phoneticPr fontId="16"/>
  </si>
  <si>
    <t>1L</t>
    <phoneticPr fontId="16"/>
  </si>
  <si>
    <t>-</t>
    <phoneticPr fontId="16"/>
  </si>
  <si>
    <t>0554</t>
    <phoneticPr fontId="16"/>
  </si>
  <si>
    <t>11.7℃</t>
    <phoneticPr fontId="16"/>
  </si>
  <si>
    <t>2.02〜11.8vol%</t>
    <phoneticPr fontId="16"/>
  </si>
  <si>
    <t>寒剤</t>
    <rPh sb="0" eb="2">
      <t>カンザイ</t>
    </rPh>
    <phoneticPr fontId="16"/>
  </si>
  <si>
    <t>水、アルコール、エーテルと混和</t>
    <rPh sb="0" eb="1">
      <t>ミズ</t>
    </rPh>
    <rPh sb="13" eb="15">
      <t>コンワ</t>
    </rPh>
    <phoneticPr fontId="16"/>
  </si>
  <si>
    <t>(CH3)2CHOH</t>
    <phoneticPr fontId="16"/>
  </si>
  <si>
    <t>Silicon Standard Solution</t>
    <phoneticPr fontId="16"/>
  </si>
  <si>
    <t>2893-78-9</t>
    <phoneticPr fontId="16"/>
  </si>
  <si>
    <t>-</t>
    <phoneticPr fontId="16"/>
  </si>
  <si>
    <t>5.1Ⅱ</t>
    <rPh sb="3" eb="4">
      <t>２</t>
    </rPh>
    <phoneticPr fontId="16"/>
  </si>
  <si>
    <t>500g</t>
    <phoneticPr fontId="16"/>
  </si>
  <si>
    <t>塩化リチウム</t>
    <rPh sb="0" eb="2">
      <t>エンカ</t>
    </rPh>
    <phoneticPr fontId="16"/>
  </si>
  <si>
    <t>Lithium standard solution</t>
    <phoneticPr fontId="16"/>
  </si>
  <si>
    <t>7447-41-8</t>
    <phoneticPr fontId="16"/>
  </si>
  <si>
    <t>LiCl</t>
    <phoneticPr fontId="16"/>
  </si>
  <si>
    <t>マグネシウム標準液（Mg-1000）</t>
    <phoneticPr fontId="16"/>
  </si>
  <si>
    <t>FC-77</t>
  </si>
  <si>
    <t>FC-77</t>
    <phoneticPr fontId="16"/>
  </si>
  <si>
    <t>86508-42-1</t>
    <phoneticPr fontId="16"/>
  </si>
  <si>
    <t>硝酸第一コバルト六水和物</t>
    <rPh sb="0" eb="2">
      <t>ショウサン</t>
    </rPh>
    <rPh sb="2" eb="4">
      <t>ダイ１</t>
    </rPh>
    <rPh sb="8" eb="9">
      <t>ロク</t>
    </rPh>
    <rPh sb="9" eb="10">
      <t>スイ</t>
    </rPh>
    <rPh sb="10" eb="12">
      <t>ワブツ</t>
    </rPh>
    <phoneticPr fontId="16"/>
  </si>
  <si>
    <t>Cobalt(Ⅱ) Nitrate Hexahydrate</t>
    <rPh sb="7" eb="8">
      <t>２</t>
    </rPh>
    <phoneticPr fontId="16"/>
  </si>
  <si>
    <t>Potassium Persulfate</t>
    <phoneticPr fontId="16"/>
  </si>
  <si>
    <t>0502</t>
  </si>
  <si>
    <t>C12H25OS.Na</t>
  </si>
  <si>
    <t>ドライアイス</t>
  </si>
  <si>
    <t xml:space="preserve"> Dry ice</t>
  </si>
  <si>
    <t>ref</t>
  </si>
  <si>
    <t>CO2</t>
  </si>
  <si>
    <t>NaCl</t>
  </si>
  <si>
    <t>クーロメータ・アノード溶液/カーボンアノード溶液</t>
  </si>
  <si>
    <t>少量危険物該当要件</t>
  </si>
  <si>
    <t>薬　品　名　（和　名）</t>
  </si>
  <si>
    <t xml:space="preserve"> No.</t>
  </si>
  <si>
    <t>DrieriteTM</t>
  </si>
  <si>
    <t>Calciumsolfate</t>
  </si>
  <si>
    <t>CaSO4</t>
  </si>
  <si>
    <t>触媒、分析用試薬</t>
  </si>
  <si>
    <t>湿った空気で分解</t>
  </si>
  <si>
    <t>98</t>
  </si>
  <si>
    <t>亜硝酸ナトリウム（液体）</t>
  </si>
  <si>
    <t>亜硝酸ソーダ</t>
  </si>
  <si>
    <t xml:space="preserve">NITROUSACIDSODIUMSALT </t>
  </si>
  <si>
    <t>Carbon Dioxide Compressed Gas</t>
  </si>
  <si>
    <t>合成中間体、冷媒、植物清澄促進剤</t>
  </si>
  <si>
    <t>7487-94-7</t>
  </si>
  <si>
    <t>Calcium standard solution (Ca-1000)</t>
    <phoneticPr fontId="16"/>
  </si>
  <si>
    <t>CaCO3+HCl</t>
    <phoneticPr fontId="16"/>
  </si>
  <si>
    <t>無色液体、吸湿性、燃焼性、混合危険性</t>
  </si>
  <si>
    <t>HClO4</t>
  </si>
  <si>
    <t>8-ヒドロキシキノリン</t>
  </si>
  <si>
    <t>溶解性</t>
  </si>
  <si>
    <t>CH3CN</t>
  </si>
  <si>
    <t>Sodium thiosulfate</t>
  </si>
  <si>
    <t>オキシン</t>
  </si>
  <si>
    <t>GS-MS測定用</t>
  </si>
  <si>
    <t>Biphenyl</t>
    <phoneticPr fontId="16"/>
  </si>
  <si>
    <t>Diphenyl、Phenylbenzene、Dibenzene</t>
    <phoneticPr fontId="16"/>
  </si>
  <si>
    <t>C-14 Bicarbonate</t>
    <phoneticPr fontId="16"/>
  </si>
  <si>
    <t>○</t>
    <phoneticPr fontId="16"/>
  </si>
  <si>
    <t>-</t>
    <phoneticPr fontId="16"/>
  </si>
  <si>
    <t>7279-86-9</t>
    <phoneticPr fontId="16"/>
  </si>
  <si>
    <t>トレーサ</t>
    <phoneticPr fontId="16"/>
  </si>
  <si>
    <t>C-14炭酸水素ナトリウム　(※RI取扱要領に従う)</t>
    <rPh sb="4" eb="8">
      <t>タンサンスイソ</t>
    </rPh>
    <phoneticPr fontId="16"/>
  </si>
  <si>
    <t>次亜塩素酸ナトリウム（固体）</t>
  </si>
  <si>
    <t>酒石酸アンチモニルカリウム（液体）</t>
  </si>
  <si>
    <t>溶解性、昇華性</t>
  </si>
  <si>
    <t>0.791</t>
  </si>
  <si>
    <t>-20℃</t>
  </si>
  <si>
    <t>臭化物イオン標準原液</t>
    <phoneticPr fontId="16"/>
  </si>
  <si>
    <t>生物生産量測定</t>
    <rPh sb="0" eb="2">
      <t>セイブツ</t>
    </rPh>
    <rPh sb="2" eb="5">
      <t>セイサンリョウ</t>
    </rPh>
    <rPh sb="5" eb="7">
      <t>ソクテイ</t>
    </rPh>
    <phoneticPr fontId="16"/>
  </si>
  <si>
    <t>酸、アルカリと熱しても侵されない。強熱で変化しない。</t>
    <rPh sb="0" eb="1">
      <t>サン</t>
    </rPh>
    <rPh sb="7" eb="8">
      <t>ネッ</t>
    </rPh>
    <rPh sb="11" eb="12">
      <t>オカ</t>
    </rPh>
    <rPh sb="17" eb="19">
      <t>キョウネツ</t>
    </rPh>
    <rPh sb="20" eb="22">
      <t>ヘンカ</t>
    </rPh>
    <phoneticPr fontId="16"/>
  </si>
  <si>
    <t>Cr2O3</t>
    <phoneticPr fontId="16"/>
  </si>
  <si>
    <t xml:space="preserve">  DEPARTMENT　              (所属部)</t>
    <phoneticPr fontId="16"/>
  </si>
  <si>
    <t>銀ウール</t>
    <rPh sb="0" eb="1">
      <t>ギン</t>
    </rPh>
    <phoneticPr fontId="16"/>
  </si>
  <si>
    <t>銀</t>
    <rPh sb="0" eb="1">
      <t>ギン</t>
    </rPh>
    <phoneticPr fontId="16"/>
  </si>
  <si>
    <t>Silver, Wire</t>
    <phoneticPr fontId="16"/>
  </si>
  <si>
    <t>Silver</t>
    <phoneticPr fontId="16"/>
  </si>
  <si>
    <t>7440-22-4</t>
    <phoneticPr fontId="16"/>
  </si>
  <si>
    <t>Cu</t>
    <phoneticPr fontId="16"/>
  </si>
  <si>
    <t>ペルオキソ二硫酸カリウム</t>
    <rPh sb="5" eb="8">
      <t>ニリュウサン</t>
    </rPh>
    <phoneticPr fontId="16"/>
  </si>
  <si>
    <t>7647-14-5</t>
    <phoneticPr fontId="16"/>
  </si>
  <si>
    <t>NaCl</t>
    <phoneticPr fontId="16"/>
  </si>
  <si>
    <t>Fluoride ion standard solution</t>
    <phoneticPr fontId="16"/>
  </si>
  <si>
    <t>毒</t>
    <rPh sb="0" eb="1">
      <t>ドク</t>
    </rPh>
    <phoneticPr fontId="16"/>
  </si>
  <si>
    <t>7681-49-4</t>
    <phoneticPr fontId="16"/>
  </si>
  <si>
    <t>1L</t>
    <phoneticPr fontId="16"/>
  </si>
  <si>
    <t>NaF</t>
    <phoneticPr fontId="16"/>
  </si>
  <si>
    <t>Nitrate ion standard solution</t>
    <phoneticPr fontId="16"/>
  </si>
  <si>
    <t>7757-79-1</t>
    <phoneticPr fontId="16"/>
  </si>
  <si>
    <t>KNO3</t>
    <phoneticPr fontId="16"/>
  </si>
  <si>
    <t>0690</t>
    <phoneticPr fontId="16"/>
  </si>
  <si>
    <t>アンプル封入用</t>
    <rPh sb="4" eb="6">
      <t>フウニュウ</t>
    </rPh>
    <rPh sb="6" eb="7">
      <t>ヨウ</t>
    </rPh>
    <phoneticPr fontId="16"/>
  </si>
  <si>
    <t>C4H10</t>
    <phoneticPr fontId="16"/>
  </si>
  <si>
    <t>CH2Cl2</t>
    <phoneticPr fontId="16"/>
  </si>
  <si>
    <t>ケイ素標準液（1000ppm）</t>
    <rPh sb="2" eb="3">
      <t>ソ</t>
    </rPh>
    <rPh sb="3" eb="6">
      <t>ヒョウジュンエキ</t>
    </rPh>
    <phoneticPr fontId="16"/>
  </si>
  <si>
    <t>サリチル酸ナトリウム</t>
    <rPh sb="4" eb="5">
      <t>３</t>
    </rPh>
    <phoneticPr fontId="16"/>
  </si>
  <si>
    <t>o-ヒドロキシ安息香酸ナトリウム</t>
    <rPh sb="7" eb="10">
      <t>アンソクコウコウ</t>
    </rPh>
    <rPh sb="10" eb="11">
      <t>サン</t>
    </rPh>
    <phoneticPr fontId="16"/>
  </si>
  <si>
    <t>Sodium Salicylate</t>
    <phoneticPr fontId="16"/>
  </si>
  <si>
    <t>o-Hydroxybenzoic</t>
    <phoneticPr fontId="16"/>
  </si>
  <si>
    <t>54-21-7</t>
    <phoneticPr fontId="16"/>
  </si>
  <si>
    <t>水溶液は弱酸性</t>
    <rPh sb="0" eb="2">
      <t>スイヨウセイ</t>
    </rPh>
    <rPh sb="2" eb="3">
      <t>エキ</t>
    </rPh>
    <rPh sb="4" eb="7">
      <t>ジャクサンセイ</t>
    </rPh>
    <phoneticPr fontId="16"/>
  </si>
  <si>
    <t>KCl</t>
  </si>
  <si>
    <t>2.4-Dinitrophenylhydrazine</t>
    <phoneticPr fontId="16"/>
  </si>
  <si>
    <t>危</t>
    <rPh sb="0" eb="1">
      <t>キ</t>
    </rPh>
    <phoneticPr fontId="16"/>
  </si>
  <si>
    <t>119-26-6</t>
    <phoneticPr fontId="16"/>
  </si>
  <si>
    <t>2/3</t>
    <phoneticPr fontId="16"/>
  </si>
  <si>
    <t>500g</t>
    <phoneticPr fontId="16"/>
  </si>
  <si>
    <t>カルボニル採取</t>
    <rPh sb="5" eb="7">
      <t>サイシュ</t>
    </rPh>
    <phoneticPr fontId="16"/>
  </si>
  <si>
    <t>水に不溶。</t>
    <rPh sb="0" eb="1">
      <t>ミズ</t>
    </rPh>
    <rPh sb="2" eb="4">
      <t>フヨウ</t>
    </rPh>
    <phoneticPr fontId="16"/>
  </si>
  <si>
    <t>C6H6Cl6</t>
    <phoneticPr fontId="16"/>
  </si>
  <si>
    <t>Sodium Pyrophosphate,  Pyrophosphoric Acid,tetrasodium Salt</t>
    <phoneticPr fontId="16"/>
  </si>
  <si>
    <t>7722-88-5</t>
    <phoneticPr fontId="16"/>
  </si>
  <si>
    <t>1140</t>
    <phoneticPr fontId="16"/>
  </si>
  <si>
    <t>微化石顕微鏡プレパラート作成</t>
    <rPh sb="0" eb="3">
      <t>ビカセキ</t>
    </rPh>
    <rPh sb="3" eb="6">
      <t>ケンビキョウ</t>
    </rPh>
    <rPh sb="12" eb="14">
      <t>サクセイ</t>
    </rPh>
    <phoneticPr fontId="16"/>
  </si>
  <si>
    <t>Na4P2O7</t>
    <phoneticPr fontId="16"/>
  </si>
  <si>
    <t>水に可溶。エタノールに不溶</t>
    <rPh sb="11" eb="13">
      <t>フヨウ</t>
    </rPh>
    <phoneticPr fontId="16"/>
  </si>
  <si>
    <t>臭化カリウム</t>
    <rPh sb="0" eb="2">
      <t>シュウカ</t>
    </rPh>
    <phoneticPr fontId="16"/>
  </si>
  <si>
    <t>Bromide ion standard solution</t>
    <phoneticPr fontId="16"/>
  </si>
  <si>
    <t>ヨウ化カリウム</t>
    <rPh sb="2" eb="3">
      <t>カ</t>
    </rPh>
    <phoneticPr fontId="16"/>
  </si>
  <si>
    <t>0053</t>
    <phoneticPr fontId="16"/>
  </si>
  <si>
    <t>ジクロロイソシアヌル酸ナトリウム、ジクロロイソシアヌル酸ナトリウム塩</t>
    <rPh sb="0" eb="11">
      <t>ジクロロイソシ</t>
    </rPh>
    <phoneticPr fontId="16"/>
  </si>
  <si>
    <t>塩素タブレット</t>
    <rPh sb="0" eb="2">
      <t>エンソ</t>
    </rPh>
    <phoneticPr fontId="16"/>
  </si>
  <si>
    <t>Sodium Dichloroisocyanurate、Dichloro-s-triazine-2,4,6-trione;sodium salt</t>
    <phoneticPr fontId="16"/>
  </si>
  <si>
    <t>Chlorine Tablets</t>
    <phoneticPr fontId="16"/>
  </si>
  <si>
    <t>Dimethyl sulfoxide</t>
  </si>
  <si>
    <t>67-68-5</t>
  </si>
  <si>
    <t>0459</t>
  </si>
  <si>
    <t>95℃</t>
  </si>
  <si>
    <t>Thymol blue</t>
  </si>
  <si>
    <t>76-61-9</t>
  </si>
  <si>
    <t>pH指示薬</t>
  </si>
  <si>
    <t>C27H30C5</t>
  </si>
  <si>
    <t>Metacresol purple</t>
  </si>
  <si>
    <t>酢酸（固体）</t>
  </si>
  <si>
    <t>酢酸アンモニウム</t>
  </si>
  <si>
    <t>媒染剤、アミラーゼ酵素の塩析</t>
  </si>
  <si>
    <t>H8N2O4S</t>
  </si>
  <si>
    <t>0283</t>
  </si>
  <si>
    <t>pH7 Buffer(成分-2）</t>
  </si>
  <si>
    <t>pH7 Buffer　成分-2</t>
  </si>
  <si>
    <t>7558-79-4</t>
  </si>
  <si>
    <t>HNa2O4P</t>
  </si>
  <si>
    <t>TOPO/トルエン混合溶液</t>
  </si>
  <si>
    <t>TOPO/Toluene</t>
  </si>
  <si>
    <t>危4種</t>
  </si>
  <si>
    <t>劇</t>
  </si>
  <si>
    <t>108-88-3</t>
  </si>
  <si>
    <t>別　名　称　（英　名）</t>
  </si>
  <si>
    <t>CH3CH2OH/C2H6OH</t>
  </si>
  <si>
    <t>エタノールアミン（液体）</t>
  </si>
  <si>
    <t>2-アミノエタノール</t>
  </si>
  <si>
    <t>Ethanolamine</t>
  </si>
  <si>
    <t>2-aminoethanol</t>
  </si>
  <si>
    <t>危4-3-S-Ⅲ</t>
  </si>
  <si>
    <t>劇Ⅲ</t>
  </si>
  <si>
    <t>141-43-5</t>
  </si>
  <si>
    <t>溶解性、可燃性</t>
  </si>
  <si>
    <t>C9H6O4</t>
  </si>
  <si>
    <t>L-アスパラギン酸</t>
  </si>
  <si>
    <t>L-Aspartic acid</t>
  </si>
  <si>
    <t>56-84-8</t>
  </si>
  <si>
    <t>−</t>
  </si>
  <si>
    <t>アンモニア解毒剤</t>
  </si>
  <si>
    <t>水に比較的難溶</t>
  </si>
  <si>
    <t>Magnesium Perchlorate</t>
  </si>
  <si>
    <t>7601-90-3</t>
  </si>
  <si>
    <t>識　別　色</t>
  </si>
  <si>
    <r>
      <t>黄色</t>
    </r>
    <r>
      <rPr>
        <b/>
        <sz val="9"/>
        <rFont val="Osaka"/>
        <family val="3"/>
        <charset val="128"/>
      </rPr>
      <t>( 劇毒物）</t>
    </r>
  </si>
  <si>
    <r>
      <t>黒</t>
    </r>
    <r>
      <rPr>
        <b/>
        <sz val="9"/>
        <color indexed="9"/>
        <rFont val="Osaka"/>
        <family val="3"/>
        <charset val="128"/>
      </rPr>
      <t>（海洋汚染物質）</t>
    </r>
  </si>
  <si>
    <t>水に易溶。エタノールに可溶</t>
    <rPh sb="0" eb="1">
      <t>ミズ</t>
    </rPh>
    <rPh sb="2" eb="3">
      <t>ヤサ</t>
    </rPh>
    <rPh sb="3" eb="4">
      <t>ト</t>
    </rPh>
    <rPh sb="11" eb="12">
      <t>カカイカ</t>
    </rPh>
    <rPh sb="12" eb="13">
      <t>ヨウ</t>
    </rPh>
    <phoneticPr fontId="16"/>
  </si>
  <si>
    <t>MgSO4・7H2O</t>
    <phoneticPr fontId="16"/>
  </si>
  <si>
    <t>塩化マグネシウム六水和物</t>
    <rPh sb="0" eb="2">
      <t>エンカ</t>
    </rPh>
    <rPh sb="8" eb="10">
      <t>ロクスイ</t>
    </rPh>
    <rPh sb="10" eb="12">
      <t>ワブツ</t>
    </rPh>
    <phoneticPr fontId="16"/>
  </si>
  <si>
    <t>Magnesium Chloride, Anhydrous</t>
    <phoneticPr fontId="16"/>
  </si>
  <si>
    <t>ヨウ化カリウム</t>
  </si>
  <si>
    <t>リン酸イオン標準液</t>
  </si>
  <si>
    <t>亜硝酸イオン標準液</t>
  </si>
  <si>
    <t>硝酸イオン標準液</t>
  </si>
  <si>
    <t>塩化カルシウム二水和物</t>
    <rPh sb="0" eb="2">
      <t>エンカ</t>
    </rPh>
    <rPh sb="7" eb="9">
      <t>ニスイ</t>
    </rPh>
    <rPh sb="9" eb="11">
      <t>ワブツ</t>
    </rPh>
    <phoneticPr fontId="16"/>
  </si>
  <si>
    <t>還元剤</t>
    <rPh sb="0" eb="3">
      <t>カンゲンザイ</t>
    </rPh>
    <phoneticPr fontId="16"/>
  </si>
  <si>
    <t>(o-Phthalaldehyde)</t>
  </si>
  <si>
    <t>過塩素酸（固体）</t>
  </si>
  <si>
    <t>129℃</t>
  </si>
  <si>
    <t>水に難溶。アルコール、エーテル等各種有機溶剤によく溶ける。</t>
    <rPh sb="0" eb="1">
      <t>ミズ</t>
    </rPh>
    <rPh sb="2" eb="3">
      <t>ナンカイ</t>
    </rPh>
    <rPh sb="3" eb="4">
      <t>ヨウカイ</t>
    </rPh>
    <rPh sb="15" eb="16">
      <t>トウ</t>
    </rPh>
    <rPh sb="16" eb="22">
      <t>カクシュユウキヨウザイ</t>
    </rPh>
    <rPh sb="25" eb="26">
      <t>ト</t>
    </rPh>
    <phoneticPr fontId="16"/>
  </si>
  <si>
    <t>アルカリ性水溶液に可溶、水に不溶</t>
  </si>
  <si>
    <t>C8H7N3O2</t>
  </si>
  <si>
    <t>黄色</t>
  </si>
  <si>
    <t>リチウム標準原液</t>
  </si>
  <si>
    <t>カルシウム標準液（Ca-1000）</t>
  </si>
  <si>
    <t>アンモニウムイオン標準液</t>
  </si>
  <si>
    <t>硫酸イオン標準液</t>
  </si>
  <si>
    <t>N2O標準ガス</t>
    <rPh sb="3" eb="5">
      <t>ヒョウジュン</t>
    </rPh>
    <phoneticPr fontId="16"/>
  </si>
  <si>
    <t>水への溶解度0.015g/100ml(15℃)　非引火性非毒性高圧ガス</t>
    <rPh sb="0" eb="1">
      <t>ミズ</t>
    </rPh>
    <rPh sb="3" eb="6">
      <t>ヨウカイド</t>
    </rPh>
    <rPh sb="24" eb="28">
      <t>ヒインカセイ</t>
    </rPh>
    <rPh sb="28" eb="33">
      <t>ヒドクセイコウアツ</t>
    </rPh>
    <phoneticPr fontId="16"/>
  </si>
  <si>
    <t>塩化マグネシウム</t>
    <rPh sb="0" eb="2">
      <t>エンカ</t>
    </rPh>
    <phoneticPr fontId="16"/>
  </si>
  <si>
    <t>Magnesium chloride</t>
    <phoneticPr fontId="16"/>
  </si>
  <si>
    <t>7786-30-3</t>
    <phoneticPr fontId="16"/>
  </si>
  <si>
    <t>0764</t>
    <phoneticPr fontId="16"/>
  </si>
  <si>
    <t>−</t>
    <phoneticPr fontId="16"/>
  </si>
  <si>
    <t>XRF分析用</t>
    <phoneticPr fontId="16"/>
  </si>
  <si>
    <t>CH4+Ar</t>
    <phoneticPr fontId="16"/>
  </si>
  <si>
    <t>カリウム標準液（K-1000）</t>
    <phoneticPr fontId="16"/>
  </si>
  <si>
    <t>Potassium standard solution (K-1000)</t>
    <phoneticPr fontId="16"/>
  </si>
  <si>
    <t>7447-40-7</t>
    <phoneticPr fontId="16"/>
  </si>
  <si>
    <t>溶存金属測定</t>
    <rPh sb="0" eb="2">
      <t>ヨウゾン</t>
    </rPh>
    <rPh sb="2" eb="6">
      <t>キンゾクソクテイ</t>
    </rPh>
    <phoneticPr fontId="16"/>
  </si>
  <si>
    <t>要調査</t>
    <rPh sb="0" eb="3">
      <t>ヨウチョウサ</t>
    </rPh>
    <phoneticPr fontId="16"/>
  </si>
  <si>
    <t>93℃</t>
    <phoneticPr fontId="16"/>
  </si>
  <si>
    <t>Lindane、γ-HCH、γ-1,2,3,4,5,6-Hexachlorocyclohezane</t>
    <rPh sb="8" eb="9">
      <t>ガンマ</t>
    </rPh>
    <rPh sb="14" eb="15">
      <t>ガンマ</t>
    </rPh>
    <phoneticPr fontId="16"/>
  </si>
  <si>
    <t>劇</t>
    <rPh sb="0" eb="1">
      <t>ゲキ</t>
    </rPh>
    <phoneticPr fontId="16"/>
  </si>
  <si>
    <t>58-89-9</t>
    <phoneticPr fontId="16"/>
  </si>
  <si>
    <t>Oxalic Acid Dihydrate</t>
  </si>
  <si>
    <t>(Oxalic Acid Dihydrate)</t>
  </si>
  <si>
    <t>C6H13NO2</t>
  </si>
  <si>
    <t>ローズベンガル</t>
  </si>
  <si>
    <t>食用赤色105号</t>
  </si>
  <si>
    <t>Rose Bengal</t>
  </si>
  <si>
    <t>Food red No.105</t>
  </si>
  <si>
    <t>632-68-8</t>
  </si>
  <si>
    <t>Sodium standard solution (Na-1000)</t>
    <phoneticPr fontId="16"/>
  </si>
  <si>
    <t>○</t>
    <phoneticPr fontId="16"/>
  </si>
  <si>
    <t>-</t>
    <phoneticPr fontId="16"/>
  </si>
  <si>
    <t>8Ⅱ</t>
    <rPh sb="1" eb="2">
      <t>２</t>
    </rPh>
    <phoneticPr fontId="16"/>
  </si>
  <si>
    <t>X線定着液</t>
    <rPh sb="0" eb="2">
      <t>エックスセン</t>
    </rPh>
    <rPh sb="2" eb="5">
      <t>テイチャクエキ</t>
    </rPh>
    <phoneticPr fontId="16"/>
  </si>
  <si>
    <t>水に易溶。</t>
    <phoneticPr fontId="16"/>
  </si>
  <si>
    <t>蛍光検定</t>
    <rPh sb="0" eb="2">
      <t>ケイコウ</t>
    </rPh>
    <rPh sb="2" eb="4">
      <t>ケンテイ</t>
    </rPh>
    <phoneticPr fontId="16"/>
  </si>
  <si>
    <t>Carbon Anode Solution</t>
  </si>
  <si>
    <t>Carbon Anode Solution(UIC.Inc. CM300-002)</t>
  </si>
  <si>
    <t>N/A</t>
  </si>
  <si>
    <t>4000ml</t>
  </si>
  <si>
    <t>L-Ascorbic acid</t>
  </si>
  <si>
    <t>ヘキサシアノ鉄（Ⅱ）酸カリウム三水和物</t>
    <rPh sb="6" eb="7">
      <t>テツ</t>
    </rPh>
    <rPh sb="8" eb="9">
      <t>２</t>
    </rPh>
    <rPh sb="10" eb="11">
      <t>サン</t>
    </rPh>
    <rPh sb="15" eb="19">
      <t>サンスイワブツ</t>
    </rPh>
    <phoneticPr fontId="16"/>
  </si>
  <si>
    <t>Potassium Hexacyanoferrate(Ⅱ) Trihydrate</t>
    <rPh sb="27" eb="28">
      <t>２</t>
    </rPh>
    <phoneticPr fontId="16"/>
  </si>
  <si>
    <t>Potassium Ferrocyanide Trihydrate</t>
    <phoneticPr fontId="16"/>
  </si>
  <si>
    <t>-</t>
    <phoneticPr fontId="16"/>
  </si>
  <si>
    <t>14459-95-1</t>
    <phoneticPr fontId="16"/>
  </si>
  <si>
    <t>吸着剤</t>
    <rPh sb="0" eb="3">
      <t>キュウチャクザイ</t>
    </rPh>
    <phoneticPr fontId="16"/>
  </si>
  <si>
    <t>水に易溶。エタノールに殆ど不溶。</t>
    <rPh sb="0" eb="1">
      <t>ミズ</t>
    </rPh>
    <rPh sb="2" eb="3">
      <t>エキカイカ</t>
    </rPh>
    <rPh sb="3" eb="4">
      <t>ヨウ</t>
    </rPh>
    <rPh sb="11" eb="12">
      <t>ホトン</t>
    </rPh>
    <rPh sb="13" eb="15">
      <t>フヨウ</t>
    </rPh>
    <phoneticPr fontId="16"/>
  </si>
  <si>
    <t>K4[Fe(CN)6]・3H2O</t>
    <phoneticPr fontId="16"/>
  </si>
  <si>
    <t>硝酸コバルト（Ⅱ）六水和物</t>
    <rPh sb="0" eb="2">
      <t>ショウサン</t>
    </rPh>
    <rPh sb="7" eb="8">
      <t>２</t>
    </rPh>
    <rPh sb="9" eb="13">
      <t>ロクスイワブツ</t>
    </rPh>
    <phoneticPr fontId="16"/>
  </si>
  <si>
    <t>カリュウサンカリウム、カリュウサンニカリウム</t>
    <phoneticPr fontId="16"/>
  </si>
  <si>
    <t>Potassium Peroxodisulfate</t>
    <phoneticPr fontId="16"/>
  </si>
  <si>
    <t>Acetonitrile</t>
  </si>
  <si>
    <t>75-05-8</t>
  </si>
  <si>
    <t>3.2Ⅱ</t>
  </si>
  <si>
    <t>0088</t>
  </si>
  <si>
    <t>5.6℃</t>
  </si>
  <si>
    <t>3.0〜16.0％</t>
  </si>
  <si>
    <t>溶剤</t>
  </si>
  <si>
    <t>Hydrogen carboxylic acid</t>
  </si>
  <si>
    <t>64-18-6</t>
  </si>
  <si>
    <t>69℃</t>
  </si>
  <si>
    <t>Methanesulfonic acid</t>
  </si>
  <si>
    <t>75-75-2</t>
  </si>
  <si>
    <t>233℃</t>
  </si>
  <si>
    <t>重合触媒、腐食防止剤、アルキル化触媒</t>
  </si>
  <si>
    <t>151-21-3</t>
  </si>
  <si>
    <t>SodiumNitrite</t>
  </si>
  <si>
    <t>7646-69-7</t>
  </si>
  <si>
    <t>塩化第二鉄</t>
  </si>
  <si>
    <t>Iron (Ⅲ) chioride</t>
  </si>
  <si>
    <t>Ferric chloride</t>
  </si>
  <si>
    <t>7705-08-0</t>
  </si>
  <si>
    <t>高圧ガス（酸素）</t>
  </si>
  <si>
    <t>Oxygem</t>
  </si>
  <si>
    <t>ドライアライト・硫酸カルシウム</t>
  </si>
  <si>
    <t>カルシウムサルフェイト</t>
  </si>
  <si>
    <t>酸性、食塩の存在で中性反応、溶解性</t>
  </si>
  <si>
    <t>HgCl2</t>
  </si>
  <si>
    <t>塩化水銀(Ⅱ)（固体）</t>
  </si>
  <si>
    <t>塩化水素酸／塩化水素（液体）</t>
  </si>
  <si>
    <t>塩酸</t>
  </si>
  <si>
    <t>7778-18-9</t>
  </si>
  <si>
    <t>Standard Buffer Solution pH6.86</t>
  </si>
  <si>
    <t>鉄標準溶液</t>
  </si>
  <si>
    <t>Iron standard solution</t>
  </si>
  <si>
    <t>7439-89-6</t>
  </si>
  <si>
    <t>尿素</t>
  </si>
  <si>
    <t>Urea</t>
  </si>
  <si>
    <t>57-13-6</t>
  </si>
  <si>
    <t>0595</t>
  </si>
  <si>
    <t>やや吸湿性、水溶液は中性、溶解性</t>
  </si>
  <si>
    <t>Manganese (Ⅱ) chloride Solution</t>
  </si>
  <si>
    <t>塩化水銀（液体）</t>
  </si>
  <si>
    <t>塩化水銀(Ⅰ)</t>
  </si>
  <si>
    <t>Mercuric chloride</t>
  </si>
  <si>
    <t>放置すると徐々に有効塩素を失う</t>
  </si>
  <si>
    <t>NaClO</t>
  </si>
  <si>
    <t>殺菌剤</t>
  </si>
  <si>
    <t>NHCH:NCH:CH</t>
  </si>
  <si>
    <t>エタノール</t>
  </si>
  <si>
    <t>エチルアルコール</t>
  </si>
  <si>
    <t>Etanol</t>
  </si>
  <si>
    <t>Ethyl alcohol</t>
  </si>
  <si>
    <t>ホルムアルデヒド水溶液</t>
  </si>
  <si>
    <t>88℃</t>
  </si>
  <si>
    <t>Mixed Gas, N2+Dimethyl Sulfide (5ppm)</t>
    <phoneticPr fontId="16"/>
  </si>
  <si>
    <t xml:space="preserve">  DISCHARGING  PORT　　　(荷揚港)</t>
    <phoneticPr fontId="16"/>
  </si>
  <si>
    <t>85.00</t>
  </si>
  <si>
    <t>pH測定用/試料調整</t>
    <rPh sb="2" eb="5">
      <t>ソクテイヨウ</t>
    </rPh>
    <rPh sb="6" eb="10">
      <t>シリョウチョウセイ</t>
    </rPh>
    <phoneticPr fontId="16"/>
  </si>
  <si>
    <t xml:space="preserve">  DISCHARGING  DATE        (荷降日)</t>
    <phoneticPr fontId="16"/>
  </si>
  <si>
    <t>ブタン（液化ガス）</t>
    <rPh sb="4" eb="6">
      <t>エキカ</t>
    </rPh>
    <phoneticPr fontId="16"/>
  </si>
  <si>
    <t>Butane (Liquified Gas)</t>
    <phoneticPr fontId="16"/>
  </si>
  <si>
    <t>Normal butane (Liquified Gas)</t>
    <phoneticPr fontId="16"/>
  </si>
  <si>
    <t>106-97-8</t>
    <phoneticPr fontId="16"/>
  </si>
  <si>
    <t>0232</t>
    <phoneticPr fontId="16"/>
  </si>
  <si>
    <t>1.8〜8.4vol%</t>
    <phoneticPr fontId="16"/>
  </si>
  <si>
    <t>クエン酸ナトリウム二水和物</t>
    <rPh sb="3" eb="4">
      <t>サン</t>
    </rPh>
    <rPh sb="9" eb="10">
      <t>ニ</t>
    </rPh>
    <rPh sb="10" eb="11">
      <t>ミズ</t>
    </rPh>
    <rPh sb="11" eb="13">
      <t>ワブツ</t>
    </rPh>
    <phoneticPr fontId="16"/>
  </si>
  <si>
    <t>硫酸ナトリウム</t>
    <rPh sb="0" eb="2">
      <t>リュウサン</t>
    </rPh>
    <phoneticPr fontId="16"/>
  </si>
  <si>
    <t>Sodium sulfate</t>
    <phoneticPr fontId="16"/>
  </si>
  <si>
    <t>7757-82-6</t>
    <phoneticPr fontId="16"/>
  </si>
  <si>
    <t>Na2SO4</t>
    <phoneticPr fontId="16"/>
  </si>
  <si>
    <t>Decafluorobenzophenone</t>
    <phoneticPr fontId="16"/>
  </si>
  <si>
    <t>853-39-4</t>
    <phoneticPr fontId="16"/>
  </si>
  <si>
    <t>GS-MS測定用</t>
    <rPh sb="5" eb="8">
      <t>ソクテイヨウ</t>
    </rPh>
    <phoneticPr fontId="16"/>
  </si>
  <si>
    <t>2,2-Dichlorovinyl dimethyl phosphate、Phosphoric acid,2,2-dichloroethenyl dimethyl ester</t>
    <phoneticPr fontId="16"/>
  </si>
  <si>
    <t>劇</t>
    <rPh sb="0" eb="1">
      <t>ゲキ</t>
    </rPh>
    <phoneticPr fontId="16"/>
  </si>
  <si>
    <t>62-73-7</t>
    <phoneticPr fontId="16"/>
  </si>
  <si>
    <t>全炭酸・アルカリ度測定</t>
  </si>
  <si>
    <t>水に難溶性</t>
  </si>
  <si>
    <t>39℃</t>
  </si>
  <si>
    <t>C13F10O</t>
    <phoneticPr fontId="16"/>
  </si>
  <si>
    <t>リンデン</t>
    <phoneticPr fontId="16"/>
  </si>
  <si>
    <t xml:space="preserve"> -60℃</t>
    <phoneticPr fontId="16"/>
  </si>
  <si>
    <t>2551-62-4</t>
  </si>
  <si>
    <t xml:space="preserve">Oxine </t>
  </si>
  <si>
    <t>HOC6H4COONa / C7H5NaO3</t>
    <phoneticPr fontId="16"/>
  </si>
  <si>
    <t>酸性</t>
    <rPh sb="0" eb="2">
      <t>サンセイ</t>
    </rPh>
    <phoneticPr fontId="16"/>
  </si>
  <si>
    <t>高圧ガス（亜酸化窒素）</t>
    <rPh sb="0" eb="2">
      <t>コウアツ</t>
    </rPh>
    <rPh sb="5" eb="10">
      <t>アサンカチッソ</t>
    </rPh>
    <phoneticPr fontId="16"/>
  </si>
  <si>
    <t>亜酸化窒素</t>
    <rPh sb="0" eb="5">
      <t>アサンカチッソ</t>
    </rPh>
    <phoneticPr fontId="16"/>
  </si>
  <si>
    <t>Nitorous Oxide Gas</t>
    <phoneticPr fontId="16"/>
  </si>
  <si>
    <t>四ほう酸ナトリウム</t>
  </si>
  <si>
    <t>Ph種準液</t>
  </si>
  <si>
    <t xml:space="preserve"> IMDG</t>
  </si>
  <si>
    <t>試料調整</t>
  </si>
  <si>
    <t>水に易溶。エタノールに可溶</t>
  </si>
  <si>
    <t>食品添加物</t>
  </si>
  <si>
    <t>Hexamethylenetetramine</t>
  </si>
  <si>
    <t>100-97-0</t>
  </si>
  <si>
    <t xml:space="preserve">冷媒、軽気球などの浮揚用、溶接用 </t>
  </si>
  <si>
    <t>塩化コバルト（液体）</t>
  </si>
  <si>
    <t>塩化マンガン</t>
  </si>
  <si>
    <t>7631-95-0</t>
  </si>
  <si>
    <t>分析用試薬（アルカロイド試薬）</t>
  </si>
  <si>
    <t>Na2MoO4・2H2O</t>
  </si>
  <si>
    <t>　LOADING  DATE   　  (積込日）</t>
  </si>
  <si>
    <t>イソプロピルアルコール</t>
    <phoneticPr fontId="16"/>
  </si>
  <si>
    <t>2-プロパノール、イソプロパノール、IPA</t>
    <phoneticPr fontId="16"/>
  </si>
  <si>
    <t>Isopropyl Alcohol</t>
    <phoneticPr fontId="16"/>
  </si>
  <si>
    <t>Pyridine</t>
    <phoneticPr fontId="16"/>
  </si>
  <si>
    <t>Azine / Azabenzene</t>
    <phoneticPr fontId="16"/>
  </si>
  <si>
    <t>イオンクロマトグラフ測定用</t>
  </si>
  <si>
    <t>カルボニル採取</t>
  </si>
  <si>
    <t>18〜51vol%</t>
  </si>
  <si>
    <t>1000ml</t>
    <phoneticPr fontId="16"/>
  </si>
  <si>
    <t>0323</t>
    <phoneticPr fontId="16"/>
  </si>
  <si>
    <t>16℃</t>
    <phoneticPr fontId="16"/>
  </si>
  <si>
    <t>1.8〜12.4vol%</t>
    <phoneticPr fontId="16"/>
  </si>
  <si>
    <t>水溶性。アルコール、エーテル、石油エーテルその他ほとんどの有機溶剤と混和。</t>
    <rPh sb="15" eb="17">
      <t>セキユ</t>
    </rPh>
    <rPh sb="23" eb="24">
      <t>タ</t>
    </rPh>
    <rPh sb="29" eb="31">
      <t>ユウキエキザイト</t>
    </rPh>
    <rPh sb="31" eb="33">
      <t>ヨウザイ</t>
    </rPh>
    <rPh sb="34" eb="36">
      <t>コンワ</t>
    </rPh>
    <phoneticPr fontId="16"/>
  </si>
  <si>
    <t>C5H5N</t>
    <phoneticPr fontId="16"/>
  </si>
  <si>
    <t>テトラエチルローダミン</t>
    <phoneticPr fontId="16"/>
  </si>
  <si>
    <t>Rhodamine B</t>
    <phoneticPr fontId="16"/>
  </si>
  <si>
    <t>高圧がス（六フッ化硫黄）</t>
  </si>
  <si>
    <t>pH測定用</t>
  </si>
  <si>
    <t>ペンタシアノニトロシル鉄（Ⅲ）酸ナトリウム</t>
  </si>
  <si>
    <t>有機化合物諸反応、強酸性</t>
  </si>
  <si>
    <t>H2SO4</t>
  </si>
  <si>
    <t>ジメチルスルホキサイド</t>
  </si>
  <si>
    <t>Cl3Fe</t>
  </si>
  <si>
    <t>塩化鉄（固体）</t>
  </si>
  <si>
    <t>塩酸ヒドロキシルアミン（固形）</t>
  </si>
  <si>
    <t>ニトロプルシドナトリウム（固体）</t>
  </si>
  <si>
    <t>ニンヒドリン</t>
  </si>
  <si>
    <t>Ninhydrin</t>
  </si>
  <si>
    <t>485-47-2</t>
  </si>
  <si>
    <t>0766</t>
  </si>
  <si>
    <t>7772-98-7</t>
  </si>
  <si>
    <t>67-66-3</t>
  </si>
  <si>
    <t>3</t>
  </si>
  <si>
    <t>0027</t>
  </si>
  <si>
    <t>1.474〜1.478</t>
  </si>
  <si>
    <t>薬　品　名　（英　名）</t>
  </si>
  <si>
    <t>酢酸エチル</t>
  </si>
  <si>
    <t>Ethyl acetate</t>
  </si>
  <si>
    <t>C56H68Cl4CuN16S4</t>
  </si>
  <si>
    <t>アンモニア水</t>
  </si>
  <si>
    <t>酸性リン酸カリウム</t>
  </si>
  <si>
    <t>リン酸二水素カリウム</t>
  </si>
  <si>
    <t>Potassium acid phosphate</t>
  </si>
  <si>
    <t>毒物及び劇物取締法</t>
  </si>
  <si>
    <t>メタンスルホン酸（固体）</t>
  </si>
  <si>
    <t>メチルアミン</t>
  </si>
  <si>
    <t>室温</t>
  </si>
  <si>
    <t>1330-20-7</t>
  </si>
  <si>
    <t>3.3Ⅲ</t>
  </si>
  <si>
    <t>148℃</t>
  </si>
  <si>
    <t>0078</t>
  </si>
  <si>
    <t>4℃</t>
  </si>
  <si>
    <t>1.1〜７％</t>
  </si>
  <si>
    <t>水に不溶、火気厳禁</t>
  </si>
  <si>
    <t>C24H30</t>
  </si>
  <si>
    <t>ぎ酸アンモニウム</t>
  </si>
  <si>
    <t>Formic Acid Ammonium Salt</t>
  </si>
  <si>
    <t>Sodium Nitroprusside Dihydrate</t>
  </si>
  <si>
    <t>ポリエチレングリコールモノ-P-イノクチルフェニルエーテル</t>
  </si>
  <si>
    <t>可燃性、溶解性</t>
  </si>
  <si>
    <t>(CH3)2CO</t>
  </si>
  <si>
    <t>アルシアンブルー</t>
  </si>
  <si>
    <t>Alcian blue</t>
  </si>
  <si>
    <t>64-17-5</t>
  </si>
  <si>
    <t>3.2Ⅱ , 3.3Ⅲ</t>
  </si>
  <si>
    <t>Aqueous ammonia</t>
  </si>
  <si>
    <t>HOOCCH2CH(NH2)COOH</t>
  </si>
  <si>
    <t>50%フリートヒドロキシルアミン</t>
  </si>
  <si>
    <t>塩化コバルト</t>
  </si>
  <si>
    <t>Cobalt Chloride</t>
  </si>
  <si>
    <t>7791-13-1</t>
  </si>
  <si>
    <t>Manganese (Ⅱ) chloride</t>
  </si>
  <si>
    <t>Manganese chloride</t>
  </si>
  <si>
    <t>13446-34-9</t>
  </si>
  <si>
    <t>7757-79-1</t>
  </si>
  <si>
    <t>0184</t>
  </si>
  <si>
    <t>2.10</t>
  </si>
  <si>
    <t>フッ化物イオン標準液</t>
  </si>
  <si>
    <t>塩化物イオン標準液</t>
  </si>
  <si>
    <t>Calcium Chloride</t>
    <phoneticPr fontId="16"/>
  </si>
  <si>
    <t>ベンジルヒドロキシルアミン塩酸塩</t>
    <rPh sb="0" eb="16">
      <t>ベンジル</t>
    </rPh>
    <phoneticPr fontId="16"/>
  </si>
  <si>
    <t>炭酸カリウム（溶液）</t>
  </si>
  <si>
    <t>無水</t>
  </si>
  <si>
    <t>5L</t>
    <phoneticPr fontId="16"/>
  </si>
  <si>
    <t>C6H6</t>
  </si>
  <si>
    <t>ホウ酸</t>
  </si>
  <si>
    <t>0106</t>
    <phoneticPr fontId="16"/>
  </si>
  <si>
    <t>113℃</t>
    <phoneticPr fontId="16"/>
  </si>
  <si>
    <t>0.6〜5.8vol%</t>
    <phoneticPr fontId="16"/>
  </si>
  <si>
    <t>C12H10</t>
    <phoneticPr fontId="16"/>
  </si>
  <si>
    <t>DDVP</t>
    <phoneticPr fontId="16"/>
  </si>
  <si>
    <t>Nitorous Oxide / Dinitrogen Monoxide</t>
    <phoneticPr fontId="16"/>
  </si>
  <si>
    <t>10024-97-2</t>
    <phoneticPr fontId="16"/>
  </si>
  <si>
    <t>1070/2201</t>
    <phoneticPr fontId="16"/>
  </si>
  <si>
    <t>0067</t>
    <phoneticPr fontId="16"/>
  </si>
  <si>
    <t>白色、無臭の様々な形状の潮解生の固体</t>
    <rPh sb="0" eb="2">
      <t>ハクショク</t>
    </rPh>
    <rPh sb="3" eb="5">
      <t>ムシュウ</t>
    </rPh>
    <rPh sb="6" eb="8">
      <t>サマザマ</t>
    </rPh>
    <rPh sb="9" eb="11">
      <t>ケイジョウ</t>
    </rPh>
    <rPh sb="12" eb="15">
      <t>チョウカイセイ</t>
    </rPh>
    <rPh sb="16" eb="18">
      <t>コタイ</t>
    </rPh>
    <phoneticPr fontId="16"/>
  </si>
  <si>
    <t>MgCl2</t>
    <phoneticPr fontId="16"/>
  </si>
  <si>
    <t>塩化カルシウム</t>
    <rPh sb="0" eb="2">
      <t>エンカ</t>
    </rPh>
    <phoneticPr fontId="16"/>
  </si>
  <si>
    <t>Calcium chloride</t>
    <phoneticPr fontId="16"/>
  </si>
  <si>
    <t>10043-52-4</t>
    <phoneticPr fontId="16"/>
  </si>
  <si>
    <t>CaCl</t>
    <phoneticPr fontId="16"/>
  </si>
  <si>
    <t>N2O</t>
    <phoneticPr fontId="16"/>
  </si>
  <si>
    <t>7.0〜73vol%</t>
    <phoneticPr fontId="16"/>
  </si>
  <si>
    <t>Mg(NO3)2+HNO3</t>
    <phoneticPr fontId="16"/>
  </si>
  <si>
    <t>亜硝酸ナトリウム（固体）</t>
  </si>
  <si>
    <t>亜硫酸ナトリウム</t>
  </si>
  <si>
    <t>亜硫酸ソーダ</t>
  </si>
  <si>
    <t>硫酸銀</t>
  </si>
  <si>
    <t>Silver sulfate</t>
  </si>
  <si>
    <t>Copper sulfate</t>
  </si>
  <si>
    <t>7758-98-7</t>
  </si>
  <si>
    <t>5-Amino-2,3-dihydro-1,4-phthalazinedione/3-aminophthalic hydrazide</t>
    <phoneticPr fontId="16"/>
  </si>
  <si>
    <t>鉄分析用試薬</t>
    <rPh sb="0" eb="6">
      <t>テツブンセ</t>
    </rPh>
    <phoneticPr fontId="16"/>
  </si>
  <si>
    <t>148-24-3</t>
    <phoneticPr fontId="16"/>
  </si>
  <si>
    <t>酸化クロム（Ⅲ）</t>
    <rPh sb="0" eb="2">
      <t>サンカ</t>
    </rPh>
    <phoneticPr fontId="16"/>
  </si>
  <si>
    <t>三二酸化クロム、クロムアキサイドグリーン</t>
    <rPh sb="0" eb="1">
      <t>サン</t>
    </rPh>
    <rPh sb="1" eb="2">
      <t>ニ</t>
    </rPh>
    <rPh sb="2" eb="4">
      <t>サンカ</t>
    </rPh>
    <phoneticPr fontId="16"/>
  </si>
  <si>
    <t>Chromium(Ⅲ） Oxide</t>
    <rPh sb="9" eb="10">
      <t>サン</t>
    </rPh>
    <phoneticPr fontId="16"/>
  </si>
  <si>
    <t>Chromic oxide,Chrome oxide green,Chrome green</t>
    <phoneticPr fontId="16"/>
  </si>
  <si>
    <t>シュウ酸二水和物</t>
  </si>
  <si>
    <t>空気中で1分子の水を吸収</t>
  </si>
  <si>
    <t>CNa2O3</t>
  </si>
  <si>
    <t>炭酸水素ナトリウム、重ソウ</t>
  </si>
  <si>
    <t>重炭酸ソーダ</t>
  </si>
  <si>
    <t>Carbonic acid monosodium salt</t>
  </si>
  <si>
    <t>C20H2Cl4I4K2O5</t>
  </si>
  <si>
    <t>容量分析、NaNO2液の標定</t>
  </si>
  <si>
    <t>水に難溶、熱水に易溶</t>
  </si>
  <si>
    <t>100ml</t>
    <phoneticPr fontId="16"/>
  </si>
  <si>
    <t>1/2/3</t>
    <phoneticPr fontId="16"/>
  </si>
  <si>
    <t>1308-38-9</t>
    <phoneticPr fontId="16"/>
  </si>
  <si>
    <t>Caustic potash</t>
  </si>
  <si>
    <t>劇（除5％以下）</t>
  </si>
  <si>
    <t>1310-58-3</t>
  </si>
  <si>
    <t>0357</t>
  </si>
  <si>
    <t>カーボンアノード（クーロメーター）</t>
  </si>
  <si>
    <t>生物生産量測定</t>
  </si>
  <si>
    <t>熱分解性（有毒ガス発生）</t>
  </si>
  <si>
    <t>黒色酸化銅、酸化銅（Ⅱ）</t>
    <rPh sb="0" eb="5">
      <t>コクショクサンカドウ</t>
    </rPh>
    <rPh sb="6" eb="9">
      <t>サンカドウ</t>
    </rPh>
    <rPh sb="10" eb="11">
      <t>２</t>
    </rPh>
    <phoneticPr fontId="16"/>
  </si>
  <si>
    <t>Cooper（Ⅱ）oxide,Wire</t>
    <rPh sb="7" eb="8">
      <t>ニ</t>
    </rPh>
    <phoneticPr fontId="16"/>
  </si>
  <si>
    <t>Black copper oxide,Cupric oxide</t>
    <phoneticPr fontId="16"/>
  </si>
  <si>
    <t>1317-38-0</t>
    <phoneticPr fontId="16"/>
  </si>
  <si>
    <t>CuO</t>
    <phoneticPr fontId="16"/>
  </si>
  <si>
    <t>-</t>
    <phoneticPr fontId="16"/>
  </si>
  <si>
    <t>還元銅</t>
    <rPh sb="0" eb="3">
      <t>カンゲンドウ</t>
    </rPh>
    <phoneticPr fontId="16"/>
  </si>
  <si>
    <t>Cooper Reduced, Wire</t>
    <phoneticPr fontId="16"/>
  </si>
  <si>
    <t>硝酸（液体）</t>
  </si>
  <si>
    <t>硝酸</t>
  </si>
  <si>
    <t>Nitric acid</t>
  </si>
  <si>
    <t>7697-37-2</t>
  </si>
  <si>
    <t>8Ⅰ旅禁*、8Ⅱ旅禁*</t>
  </si>
  <si>
    <t>0183</t>
  </si>
  <si>
    <t>硝酸塩製造、試薬</t>
  </si>
  <si>
    <t>爆発性、腐食性、強酸性</t>
  </si>
  <si>
    <t>HNO3</t>
  </si>
  <si>
    <t>硝酸（固体）</t>
  </si>
  <si>
    <t>硝酸カリウム</t>
  </si>
  <si>
    <t>1.2-Benzenedicarboxylid acid</t>
  </si>
  <si>
    <t>劇（除10％以下）</t>
  </si>
  <si>
    <t>144-62-7</t>
  </si>
  <si>
    <t>0529</t>
  </si>
  <si>
    <t>分析試験</t>
  </si>
  <si>
    <t>有毒、溶解性</t>
  </si>
  <si>
    <t>C2H2O4/(COOH)2</t>
  </si>
  <si>
    <t>しゅう酸・無水</t>
  </si>
  <si>
    <t>リン酸（液体）</t>
  </si>
  <si>
    <t>リン酸</t>
  </si>
  <si>
    <t>Orthophosphoric acid</t>
  </si>
  <si>
    <t>Phosphoric acid</t>
  </si>
  <si>
    <t>7664-38-2</t>
  </si>
  <si>
    <t>1008</t>
  </si>
  <si>
    <t>98.00</t>
  </si>
  <si>
    <t>容器等級</t>
  </si>
  <si>
    <t>容器最大量</t>
  </si>
  <si>
    <t>要排出前処理</t>
  </si>
  <si>
    <t>ICSC</t>
  </si>
  <si>
    <t>Sodium Azide</t>
    <phoneticPr fontId="16"/>
  </si>
  <si>
    <t>-</t>
    <phoneticPr fontId="16"/>
  </si>
  <si>
    <t>毒</t>
    <rPh sb="0" eb="1">
      <t>ドク</t>
    </rPh>
    <phoneticPr fontId="16"/>
  </si>
  <si>
    <t>26628-22-8</t>
    <phoneticPr fontId="16"/>
  </si>
  <si>
    <t>中性、有機物/次亜硫酸ソーダと強熱すると爆発</t>
  </si>
  <si>
    <t>　NAME　　  　　　　   (氏名）</t>
  </si>
  <si>
    <t xml:space="preserve">  CRUISE  No.</t>
  </si>
  <si>
    <t xml:space="preserve">Page </t>
  </si>
  <si>
    <t>昇華する。不燃性。</t>
  </si>
  <si>
    <t>0979</t>
  </si>
  <si>
    <t>1000ml</t>
    <phoneticPr fontId="16"/>
  </si>
  <si>
    <t>吸湿性、溶解性</t>
  </si>
  <si>
    <t>Cl2CoH12O6</t>
  </si>
  <si>
    <t>Glycerol</t>
  </si>
  <si>
    <t>6〜35.6%</t>
  </si>
  <si>
    <t>可燃性液体、溶解性</t>
  </si>
  <si>
    <t>Hydrochloric Acid</t>
  </si>
  <si>
    <t>7647-01-0</t>
  </si>
  <si>
    <t>　LOADING   PORT    　(搭載港)</t>
  </si>
  <si>
    <t>7647-14-5</t>
  </si>
  <si>
    <t>ロイシン</t>
  </si>
  <si>
    <t>L-ロイシン</t>
  </si>
  <si>
    <t>Leucine</t>
  </si>
  <si>
    <t>L-Leucine</t>
  </si>
  <si>
    <t>61-90-5</t>
  </si>
  <si>
    <t>アミノ酸輸液</t>
  </si>
  <si>
    <t>四塩化炭素（液体）</t>
  </si>
  <si>
    <t>四塩化炭素</t>
  </si>
  <si>
    <t>Mercurous chloride</t>
  </si>
  <si>
    <t>ニトロプルシド（液体）</t>
  </si>
  <si>
    <t>C12H12N2O3</t>
  </si>
  <si>
    <t>フッ素系冷媒、溶剤、アニリンの検出</t>
  </si>
  <si>
    <t>不燃性、水に難溶</t>
  </si>
  <si>
    <t>CHl3</t>
  </si>
  <si>
    <t>クロロホルム（固体）</t>
  </si>
  <si>
    <t>ジメチルスフォキシド</t>
  </si>
  <si>
    <t>TRIS Buffer</t>
  </si>
  <si>
    <t>Dimethyl sulfoxide(DMSO)+Potassium iodide</t>
  </si>
  <si>
    <t>C2H6OS + IK</t>
  </si>
  <si>
    <t>ランプの封入ガス</t>
  </si>
  <si>
    <t>Xe</t>
  </si>
  <si>
    <t>Chloride ion standard solution</t>
    <phoneticPr fontId="16"/>
  </si>
  <si>
    <t>CaCl・2H2O</t>
    <phoneticPr fontId="16"/>
  </si>
  <si>
    <t>恒温槽循環水凍結防止法</t>
    <rPh sb="0" eb="2">
      <t>コウオンソウ</t>
    </rPh>
    <rPh sb="2" eb="3">
      <t>スイソウ</t>
    </rPh>
    <rPh sb="3" eb="6">
      <t>ジュンカンスイ</t>
    </rPh>
    <rPh sb="6" eb="11">
      <t>トウケツボウシホウ</t>
    </rPh>
    <phoneticPr fontId="16"/>
  </si>
  <si>
    <t>7631-99-4</t>
  </si>
  <si>
    <t>0185</t>
  </si>
  <si>
    <t>危険性未評価</t>
  </si>
  <si>
    <t>（使用場所）</t>
  </si>
  <si>
    <t>(ml,g)</t>
  </si>
  <si>
    <t>水、アルコール、アセトンと混和。吸湿性</t>
    <rPh sb="0" eb="1">
      <t>ミズ</t>
    </rPh>
    <rPh sb="13" eb="15">
      <t>コンワ</t>
    </rPh>
    <rPh sb="16" eb="19">
      <t>キュウシツセイ</t>
    </rPh>
    <phoneticPr fontId="16"/>
  </si>
  <si>
    <t>HOCH2CH2OH</t>
    <phoneticPr fontId="16"/>
  </si>
  <si>
    <t>○</t>
    <phoneticPr fontId="16"/>
  </si>
  <si>
    <t>クエン酸三ナトリウム二水和物</t>
    <rPh sb="3" eb="4">
      <t>サン</t>
    </rPh>
    <rPh sb="4" eb="5">
      <t>サン</t>
    </rPh>
    <rPh sb="10" eb="11">
      <t>ニ</t>
    </rPh>
    <rPh sb="11" eb="12">
      <t>スイ</t>
    </rPh>
    <rPh sb="12" eb="14">
      <t>ワブツ</t>
    </rPh>
    <phoneticPr fontId="16"/>
  </si>
  <si>
    <t>Trisodium Citrate,Dihydrate</t>
    <phoneticPr fontId="16"/>
  </si>
  <si>
    <t>6132-04-3</t>
    <phoneticPr fontId="16"/>
  </si>
  <si>
    <t>無色の結晶または白色の粉末</t>
    <rPh sb="0" eb="2">
      <t>ムショクマタハマ</t>
    </rPh>
    <rPh sb="3" eb="5">
      <t>ケッショウ</t>
    </rPh>
    <rPh sb="8" eb="10">
      <t>ハクショク</t>
    </rPh>
    <rPh sb="11" eb="13">
      <t>フンマツ</t>
    </rPh>
    <phoneticPr fontId="16"/>
  </si>
  <si>
    <t>C6H5Na3O7.2H2O / C6H9Na3O9</t>
    <phoneticPr fontId="16"/>
  </si>
  <si>
    <t>TATE</t>
  </si>
  <si>
    <t>黒</t>
  </si>
  <si>
    <t>Thymolphthalein</t>
  </si>
  <si>
    <t>125-20-2</t>
  </si>
  <si>
    <t>Triethylenetetramine</t>
  </si>
  <si>
    <t>5.1Ⅰ旅禁、Ⅱ、Ⅲ</t>
  </si>
  <si>
    <t>容量分析チオ硫酸ナトリウム滴定基準</t>
  </si>
  <si>
    <t>溶解性、水溶液はリトマス紙に中性反応</t>
  </si>
  <si>
    <t>KIO3</t>
  </si>
  <si>
    <t>4.0〜19.9％</t>
  </si>
  <si>
    <t>アルカリ性では中和され酢酸塩となる</t>
  </si>
  <si>
    <t>CH3COOH/C2H4O2</t>
  </si>
  <si>
    <t>揮発性、可燃性</t>
  </si>
  <si>
    <t>Sulphur Hexafluoride</t>
  </si>
  <si>
    <t>Dry ice</t>
  </si>
  <si>
    <t>124-38-9</t>
  </si>
  <si>
    <t>9Ⅲ</t>
  </si>
  <si>
    <t>5000g</t>
  </si>
  <si>
    <t>0021</t>
  </si>
  <si>
    <t xml:space="preserve">8-Quinolinol </t>
  </si>
  <si>
    <t>正式名称（和名）</t>
  </si>
  <si>
    <t>薬品名（英名）</t>
  </si>
  <si>
    <t>正式名称（英名）</t>
  </si>
  <si>
    <t>排出規制対象</t>
  </si>
  <si>
    <t>分析用試薬、染料</t>
  </si>
  <si>
    <t>溶解性、熱分解性</t>
  </si>
  <si>
    <t>Pattassium Dihydrogen Phosphate</t>
  </si>
  <si>
    <t>醸造医薬、ph調整剤</t>
  </si>
  <si>
    <t>KH2PO4</t>
  </si>
  <si>
    <t>0567</t>
  </si>
  <si>
    <t>メルカプトエタノール（液体）</t>
  </si>
  <si>
    <t>1330-43-4</t>
  </si>
  <si>
    <t>顔料・ガラス・コンデンサ用化成原料</t>
  </si>
  <si>
    <t>B4Na2O7</t>
  </si>
  <si>
    <t>青</t>
  </si>
  <si>
    <t>DMSO+Monoethanolamine+Tetraethylammonium bromide</t>
  </si>
  <si>
    <t>Hydrogen peroxide</t>
  </si>
  <si>
    <t xml:space="preserve">Sodium Sulfite,Anhydrous  </t>
  </si>
  <si>
    <t>Sodium sulfite</t>
  </si>
  <si>
    <t>7757-83-7</t>
  </si>
  <si>
    <t>灰色</t>
  </si>
  <si>
    <t>橙</t>
  </si>
  <si>
    <t>NAME(氏名)</t>
  </si>
  <si>
    <t>ORGANIZATION(所属機関)</t>
  </si>
  <si>
    <t>ref No.</t>
  </si>
  <si>
    <t>識別色</t>
  </si>
  <si>
    <t>No.</t>
  </si>
  <si>
    <t>（和名）</t>
  </si>
  <si>
    <t>Potassium carbonate</t>
  </si>
  <si>
    <t>584-08-7</t>
  </si>
  <si>
    <t>溶解性、水溶液は強アルカリ性</t>
  </si>
  <si>
    <t>KOH</t>
  </si>
  <si>
    <t>水酸化カリウム（固体）</t>
  </si>
  <si>
    <t>水酸化ナトリウム（液体）</t>
  </si>
  <si>
    <t>溶融剤、炭酸ガス吸収剤</t>
  </si>
  <si>
    <t>Lauryl Sodium sulfate</t>
  </si>
  <si>
    <t>3.2, 3.3, 6.1</t>
  </si>
  <si>
    <t>0057</t>
  </si>
  <si>
    <t>0.7928（20/4℃）</t>
  </si>
  <si>
    <t>11℃</t>
  </si>
  <si>
    <t>8, 3.3Ⅱ</t>
  </si>
  <si>
    <t>0363</t>
  </si>
  <si>
    <t>Sodium Borate,decatydrate</t>
  </si>
  <si>
    <t>Sodium tetraborate</t>
  </si>
  <si>
    <t>65.5℃</t>
  </si>
  <si>
    <t>重合調整剤</t>
  </si>
  <si>
    <t>C2H6OS</t>
  </si>
  <si>
    <t>毒</t>
  </si>
  <si>
    <t>14402-89-2</t>
  </si>
  <si>
    <t>検出（アセトン、アルデヒド）</t>
  </si>
  <si>
    <t>Sodium nitroprusside</t>
  </si>
  <si>
    <t>118℃</t>
  </si>
  <si>
    <t>塩化カリウム</t>
  </si>
  <si>
    <t>塩化カリ</t>
  </si>
  <si>
    <t>Muriate of potash</t>
  </si>
  <si>
    <t>141-78-6</t>
  </si>
  <si>
    <t>0367</t>
  </si>
  <si>
    <t>Na2[Fe(CN)5NO]・2H2O</t>
  </si>
  <si>
    <t>ニトロプルシド（固体）</t>
  </si>
  <si>
    <t>触媒、染料</t>
  </si>
  <si>
    <t>可水分解性、熱分解性</t>
  </si>
  <si>
    <t>フタル酸水素カリウム（重フタル酸カリウム）</t>
  </si>
  <si>
    <t>pH4 Buffer</t>
  </si>
  <si>
    <t>Potassium Bichromate</t>
  </si>
  <si>
    <t>メルカプトエタノール</t>
  </si>
  <si>
    <t>Merchaptoethanol</t>
  </si>
  <si>
    <t>2-Mercaptoethanol</t>
  </si>
  <si>
    <t>60-24-2</t>
  </si>
  <si>
    <t>C2H7NO2</t>
  </si>
  <si>
    <t>Triton  X-100、トリトン</t>
  </si>
  <si>
    <t>250℃</t>
  </si>
  <si>
    <t>629.32/78.13</t>
    <phoneticPr fontId="16"/>
  </si>
  <si>
    <t>95℃</t>
    <phoneticPr fontId="16"/>
  </si>
  <si>
    <t>2.6〜42vol%</t>
    <phoneticPr fontId="16"/>
  </si>
  <si>
    <t>CAS NO.</t>
  </si>
  <si>
    <t>70℃</t>
  </si>
  <si>
    <t>水溶性。アルコール、エーテル不溶。</t>
  </si>
  <si>
    <t>(CH2O)n / HO(CH2O)nH</t>
  </si>
  <si>
    <t>CH4O/CH3OH</t>
  </si>
  <si>
    <t>分析化学用、ガス吸収剤</t>
  </si>
  <si>
    <t>防錆剤、電解メッキ薬</t>
  </si>
  <si>
    <t>シアン化カリウム</t>
    <rPh sb="3" eb="4">
      <t>カ</t>
    </rPh>
    <phoneticPr fontId="16"/>
  </si>
  <si>
    <t>青酸カリ</t>
    <rPh sb="0" eb="2">
      <t>セイサン</t>
    </rPh>
    <phoneticPr fontId="16"/>
  </si>
  <si>
    <t>Potassium cyanide</t>
    <phoneticPr fontId="16"/>
  </si>
  <si>
    <t>hydrocyanic acid potassium salt</t>
    <phoneticPr fontId="16"/>
  </si>
  <si>
    <t>毒</t>
    <rPh sb="0" eb="1">
      <t>ドク</t>
    </rPh>
    <phoneticPr fontId="16"/>
  </si>
  <si>
    <t>Sodium pentacyanonitrosylferrate (Ⅲ) dihydrate</t>
  </si>
  <si>
    <t>2.1〜12.8％</t>
  </si>
  <si>
    <t>油脂等の溶剤</t>
  </si>
  <si>
    <t>1336-21-6</t>
  </si>
  <si>
    <t>8 Ⅲ</t>
  </si>
  <si>
    <t>0215</t>
  </si>
  <si>
    <t xml:space="preserve">Hydroxylamine </t>
  </si>
  <si>
    <t>Free-Hydroxylamine50%Aqueous Solution</t>
  </si>
  <si>
    <t>イースト抽出液</t>
  </si>
  <si>
    <t>7803-49-8</t>
  </si>
  <si>
    <t>Fluorescein sodium salt</t>
  </si>
  <si>
    <t>Uranine</t>
  </si>
  <si>
    <t>518-47-8</t>
  </si>
  <si>
    <t>蛍光試験、吸着指示薬</t>
  </si>
  <si>
    <t>吸湿性、水溶性</t>
  </si>
  <si>
    <t>C20H10Na2O5</t>
  </si>
  <si>
    <t>水酸化ナトリウム（固体）</t>
  </si>
  <si>
    <t>水酸化ナトリウム（固形）</t>
  </si>
  <si>
    <t>4~76vol%</t>
  </si>
  <si>
    <t>デカフルオロベンゾフェノン</t>
  </si>
  <si>
    <t>ジクロルボス</t>
  </si>
  <si>
    <t>水に難溶。エタノールに微溶。</t>
    <rPh sb="11" eb="12">
      <t>ビヨウ</t>
    </rPh>
    <rPh sb="12" eb="13">
      <t>ト</t>
    </rPh>
    <phoneticPr fontId="16"/>
  </si>
  <si>
    <t>C6H3(NO2)2NHNH2</t>
    <phoneticPr fontId="16"/>
  </si>
  <si>
    <t>Benzylhydroxylaminechloride</t>
    <phoneticPr fontId="16"/>
  </si>
  <si>
    <t>SF6</t>
  </si>
  <si>
    <t>殺菌、漂白剤</t>
  </si>
  <si>
    <t>合成中間体、食品保存</t>
  </si>
  <si>
    <t>0571</t>
  </si>
  <si>
    <t>無色無臭の圧縮液化がス</t>
  </si>
  <si>
    <t>O-ベンジルヒドロキシルアンモニウムクロリド</t>
    <phoneticPr fontId="16"/>
  </si>
  <si>
    <t>8Ⅱ</t>
  </si>
  <si>
    <t>危(30kg)</t>
    <rPh sb="0" eb="1">
      <t>キ</t>
    </rPh>
    <phoneticPr fontId="16"/>
  </si>
  <si>
    <t>危(400ℓ)</t>
    <phoneticPr fontId="16"/>
  </si>
  <si>
    <t>Boric Acid</t>
  </si>
  <si>
    <t>引火 、可燃性</t>
    <phoneticPr fontId="16"/>
  </si>
  <si>
    <t>試料調整</t>
    <rPh sb="0" eb="4">
      <t>シリョウチョウセイ</t>
    </rPh>
    <phoneticPr fontId="16"/>
  </si>
  <si>
    <t>塩化鉄（Ⅲ）六水和物（液体）</t>
    <phoneticPr fontId="16"/>
  </si>
  <si>
    <t>鉄分析用試薬</t>
    <rPh sb="0" eb="4">
      <t>テツブンセキヨウ</t>
    </rPh>
    <rPh sb="4" eb="6">
      <t>シヤク</t>
    </rPh>
    <phoneticPr fontId="16"/>
  </si>
  <si>
    <t>中性</t>
    <phoneticPr fontId="16"/>
  </si>
  <si>
    <t>トリエチレンテトラミン（溶液）</t>
    <phoneticPr fontId="16"/>
  </si>
  <si>
    <t>トリエチレンテトラミン</t>
    <phoneticPr fontId="16"/>
  </si>
  <si>
    <t>112-24-3</t>
    <phoneticPr fontId="16"/>
  </si>
  <si>
    <t>中性</t>
    <rPh sb="0" eb="2">
      <t>チュウセイ</t>
    </rPh>
    <phoneticPr fontId="16"/>
  </si>
  <si>
    <t>3-アミノフタルヒドラジド</t>
    <phoneticPr fontId="16"/>
  </si>
  <si>
    <t>水溶解性　Ph9</t>
  </si>
  <si>
    <t>NaNO2</t>
  </si>
  <si>
    <t>Sodium Molybdate Pihydrate</t>
  </si>
  <si>
    <t>Sodium molybdate</t>
  </si>
  <si>
    <t>Potassium Hydrogen Phtalate</t>
  </si>
  <si>
    <t>521-31-3</t>
  </si>
  <si>
    <t>分析試薬、還元剤</t>
  </si>
  <si>
    <t>弱アルカリ性、フェノールフタレインで中性</t>
  </si>
  <si>
    <t>Na2S2O3</t>
  </si>
  <si>
    <t>Alcian blue 8GX</t>
  </si>
  <si>
    <t>33864-99-2</t>
  </si>
  <si>
    <t>酸性度は硝酸の17倍、溶解性</t>
  </si>
  <si>
    <t>CH4O3S</t>
  </si>
  <si>
    <t>チモールフタレイン</t>
  </si>
  <si>
    <t>メタクレゾールパープル</t>
  </si>
  <si>
    <t>CH2O</t>
  </si>
  <si>
    <t>塩基性染料</t>
  </si>
  <si>
    <t>弱酸性、溶解性</t>
  </si>
  <si>
    <t>C8H4K2O12Sb2・3H2O</t>
  </si>
  <si>
    <t>酒石酸アンチモニルカリウム（固体）</t>
  </si>
  <si>
    <t>ビタミンC</t>
  </si>
  <si>
    <t>L-アスコルビン酸</t>
  </si>
  <si>
    <t>L-Ascorbic Acid</t>
  </si>
  <si>
    <t>Ammonium Acetate</t>
  </si>
  <si>
    <t>631-61-8</t>
  </si>
  <si>
    <t>炭酸塩製造、有機合成、無機薬品原料</t>
  </si>
  <si>
    <t>C6H12N4</t>
  </si>
  <si>
    <t>ヘキサン</t>
  </si>
  <si>
    <t>n-ヘキサン</t>
  </si>
  <si>
    <t>Hexane</t>
  </si>
  <si>
    <t>Mercury (Ⅱ) chloride</t>
  </si>
  <si>
    <t>ヨウ素酸カリウム溶液</t>
  </si>
  <si>
    <t>ヨウ素酸ナトリウム</t>
  </si>
  <si>
    <t>7681-55-2</t>
  </si>
  <si>
    <t>5.1Ⅰ</t>
  </si>
  <si>
    <t>8Ⅲ</t>
  </si>
  <si>
    <t>0152</t>
  </si>
  <si>
    <t>85℃</t>
  </si>
  <si>
    <t>2-ピリジルアミン（固体）</t>
  </si>
  <si>
    <t>500g</t>
  </si>
  <si>
    <t>CyDTA</t>
  </si>
  <si>
    <t>溶解性、光・水分があると分解が早い</t>
  </si>
  <si>
    <t>KI</t>
  </si>
  <si>
    <t>ヨウ化ナトリウム</t>
  </si>
  <si>
    <t>ヒドロキシルアミン</t>
  </si>
  <si>
    <t>HF</t>
  </si>
  <si>
    <t>Sodium Iodate</t>
  </si>
  <si>
    <t>Sodium iodate</t>
  </si>
  <si>
    <t>水酸化ナトリウム</t>
  </si>
  <si>
    <t>分析用試薬、オキシダント測定用</t>
  </si>
  <si>
    <t>水に不溶</t>
    <rPh sb="0" eb="1">
      <t>ミズ</t>
    </rPh>
    <rPh sb="2" eb="3">
      <t>フカイカ</t>
    </rPh>
    <rPh sb="3" eb="4">
      <t>ヨウ</t>
    </rPh>
    <phoneticPr fontId="16"/>
  </si>
  <si>
    <t>Sodium hydroxide</t>
  </si>
  <si>
    <t>1310-73-2</t>
  </si>
  <si>
    <t>8Ⅱ,Ⅲ</t>
  </si>
  <si>
    <t>Ethylene Glycol</t>
  </si>
  <si>
    <t>高圧ガス（ヘリウム）</t>
  </si>
  <si>
    <t>Helium Compressed Gas</t>
  </si>
  <si>
    <t>7440-59-7</t>
  </si>
  <si>
    <t>0603</t>
  </si>
  <si>
    <t>DDVP</t>
  </si>
  <si>
    <t>7.0〜73%</t>
  </si>
  <si>
    <t>一般防腐剤</t>
  </si>
  <si>
    <t>107-21-1</t>
  </si>
  <si>
    <t>危４種</t>
  </si>
  <si>
    <t>71-36-3</t>
  </si>
  <si>
    <t>0111</t>
  </si>
  <si>
    <t>35℃</t>
  </si>
  <si>
    <t>C4H10O/ CH3CH2CH2CH2OH</t>
  </si>
  <si>
    <t>フタル酸</t>
  </si>
  <si>
    <t>Phtaric acid buffer</t>
  </si>
  <si>
    <t>2-ピリジルアミン（液体）</t>
  </si>
  <si>
    <t>2-アミノピリジン</t>
  </si>
  <si>
    <t>(COOH)2・2H2O</t>
  </si>
  <si>
    <t>しゅう酸二水和物</t>
  </si>
  <si>
    <t>C2H6O-S</t>
  </si>
  <si>
    <t>68-12-2</t>
  </si>
  <si>
    <t>5000ml</t>
  </si>
  <si>
    <t>0457</t>
  </si>
  <si>
    <t>0.9445（25/4℃）</t>
  </si>
  <si>
    <t>60.0℃</t>
  </si>
  <si>
    <t>2.2〜15.2%</t>
  </si>
  <si>
    <t>炭酸ガス吸収剤</t>
  </si>
  <si>
    <t>ソーダライム（固体）</t>
  </si>
  <si>
    <t>ダピ</t>
  </si>
  <si>
    <t>4.6ジアミジノ2フェニルイズナトリウム</t>
  </si>
  <si>
    <t>n-ブタン</t>
    <phoneticPr fontId="16"/>
  </si>
  <si>
    <t>288-32-4</t>
  </si>
  <si>
    <t>IMDG CODE</t>
  </si>
  <si>
    <t>国連番号</t>
  </si>
  <si>
    <t>5470-11-1</t>
  </si>
  <si>
    <t>0709</t>
  </si>
  <si>
    <t>1.676（ｇ/㎖）</t>
  </si>
  <si>
    <t>還元剤、CNO分析、酸化防止剤</t>
  </si>
  <si>
    <t>溶解性、強酸製</t>
  </si>
  <si>
    <t>500g</t>
    <phoneticPr fontId="16"/>
  </si>
  <si>
    <t>（使用目的）</t>
    <phoneticPr fontId="16"/>
  </si>
  <si>
    <t>（取扱注意事項等）</t>
    <phoneticPr fontId="16"/>
  </si>
  <si>
    <t>フルオレセインナトリウム</t>
    <phoneticPr fontId="16"/>
  </si>
</sst>
</file>

<file path=xl/styles.xml><?xml version="1.0" encoding="utf-8"?>
<styleSheet xmlns="http://schemas.openxmlformats.org/spreadsheetml/2006/main">
  <fonts count="35">
    <font>
      <sz val="12"/>
      <name val="Osaka"/>
      <family val="3"/>
      <charset val="128"/>
    </font>
    <font>
      <b/>
      <sz val="12"/>
      <name val="Osaka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b/>
      <sz val="14"/>
      <name val="平成明朝"/>
      <family val="3"/>
      <charset val="128"/>
    </font>
    <font>
      <b/>
      <sz val="10"/>
      <name val="平成明朝"/>
      <family val="3"/>
      <charset val="128"/>
    </font>
    <font>
      <b/>
      <sz val="9"/>
      <name val="平成明朝"/>
      <family val="3"/>
      <charset val="128"/>
    </font>
    <font>
      <b/>
      <sz val="10"/>
      <name val="Osaka"/>
      <family val="3"/>
      <charset val="128"/>
    </font>
    <font>
      <b/>
      <sz val="12"/>
      <name val="平成明朝"/>
      <family val="3"/>
      <charset val="128"/>
    </font>
    <font>
      <b/>
      <sz val="9"/>
      <name val="Osaka"/>
      <family val="3"/>
      <charset val="128"/>
    </font>
    <font>
      <sz val="12"/>
      <name val="Osaka"/>
      <family val="3"/>
      <charset val="128"/>
    </font>
    <font>
      <b/>
      <sz val="10"/>
      <color indexed="9"/>
      <name val="Osaka"/>
      <family val="3"/>
      <charset val="128"/>
    </font>
    <font>
      <b/>
      <sz val="9"/>
      <color indexed="9"/>
      <name val="Osaka"/>
      <family val="3"/>
      <charset val="128"/>
    </font>
    <font>
      <sz val="12"/>
      <name val="Osaka"/>
      <family val="3"/>
      <charset val="128"/>
    </font>
    <font>
      <b/>
      <sz val="11"/>
      <name val="平成明朝"/>
      <family val="3"/>
      <charset val="128"/>
    </font>
    <font>
      <b/>
      <sz val="8"/>
      <name val="平成明朝"/>
      <family val="3"/>
      <charset val="128"/>
    </font>
    <font>
      <sz val="6"/>
      <name val="Osaka"/>
      <family val="3"/>
      <charset val="128"/>
    </font>
    <font>
      <sz val="10"/>
      <color indexed="81"/>
      <name val="Osaka"/>
      <family val="3"/>
      <charset val="128"/>
    </font>
    <font>
      <sz val="8"/>
      <name val="Osaka"/>
      <family val="3"/>
      <charset val="128"/>
    </font>
    <font>
      <sz val="10"/>
      <name val="Osaka"/>
      <family val="3"/>
      <charset val="128"/>
    </font>
    <font>
      <sz val="12"/>
      <color indexed="81"/>
      <name val="Osaka"/>
      <family val="3"/>
      <charset val="128"/>
    </font>
    <font>
      <b/>
      <vertAlign val="superscript"/>
      <sz val="10"/>
      <name val="平成明朝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lightGray">
        <fgColor indexed="31"/>
      </patternFill>
    </fill>
    <fill>
      <patternFill patternType="mediumGray">
        <fgColor indexed="29"/>
      </patternFill>
    </fill>
    <fill>
      <patternFill patternType="lightGray">
        <fgColor indexed="29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65"/>
        <bgColor indexed="64"/>
      </patternFill>
    </fill>
    <fill>
      <patternFill patternType="solid">
        <fgColor indexed="35"/>
        <bgColor indexed="64"/>
      </patternFill>
    </fill>
    <fill>
      <patternFill patternType="lightGray">
        <fgColor indexed="45"/>
      </patternFill>
    </fill>
    <fill>
      <patternFill patternType="gray125">
        <f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fgColor indexed="22"/>
      </patternFill>
    </fill>
    <fill>
      <patternFill patternType="solid">
        <fgColor theme="0" tint="-4.9989318521683403E-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12"/>
      </bottom>
      <diagonal/>
    </border>
    <border>
      <left style="medium">
        <color indexed="37"/>
      </left>
      <right style="thin">
        <color indexed="37"/>
      </right>
      <top style="medium">
        <color indexed="37"/>
      </top>
      <bottom style="thin">
        <color indexed="37"/>
      </bottom>
      <diagonal/>
    </border>
    <border>
      <left style="thin">
        <color indexed="37"/>
      </left>
      <right style="medium">
        <color indexed="37"/>
      </right>
      <top style="medium">
        <color indexed="37"/>
      </top>
      <bottom style="thin">
        <color indexed="37"/>
      </bottom>
      <diagonal/>
    </border>
    <border>
      <left style="medium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37"/>
      </left>
      <right style="medium">
        <color indexed="37"/>
      </right>
      <top style="thin">
        <color indexed="37"/>
      </top>
      <bottom style="thin">
        <color indexed="37"/>
      </bottom>
      <diagonal/>
    </border>
    <border>
      <left style="medium">
        <color indexed="37"/>
      </left>
      <right style="thin">
        <color indexed="37"/>
      </right>
      <top style="thin">
        <color indexed="37"/>
      </top>
      <bottom style="medium">
        <color indexed="37"/>
      </bottom>
      <diagonal/>
    </border>
    <border>
      <left style="thin">
        <color indexed="37"/>
      </left>
      <right style="medium">
        <color indexed="37"/>
      </right>
      <top style="thin">
        <color indexed="37"/>
      </top>
      <bottom style="medium">
        <color indexed="37"/>
      </bottom>
      <diagonal/>
    </border>
    <border>
      <left/>
      <right/>
      <top style="double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28"/>
      </left>
      <right/>
      <top style="medium">
        <color indexed="36"/>
      </top>
      <bottom/>
      <diagonal/>
    </border>
    <border>
      <left/>
      <right style="medium">
        <color indexed="28"/>
      </right>
      <top style="medium">
        <color indexed="36"/>
      </top>
      <bottom/>
      <diagonal/>
    </border>
    <border>
      <left style="medium">
        <color indexed="28"/>
      </left>
      <right/>
      <top style="thin">
        <color indexed="36"/>
      </top>
      <bottom/>
      <diagonal/>
    </border>
    <border>
      <left style="medium">
        <color indexed="28"/>
      </left>
      <right/>
      <top style="thin">
        <color indexed="36"/>
      </top>
      <bottom style="medium">
        <color indexed="28"/>
      </bottom>
      <diagonal/>
    </border>
    <border>
      <left style="thin">
        <color indexed="28"/>
      </left>
      <right style="medium">
        <color indexed="28"/>
      </right>
      <top style="thin">
        <color indexed="36"/>
      </top>
      <bottom style="thin">
        <color indexed="28"/>
      </bottom>
      <diagonal/>
    </border>
    <border>
      <left style="thin">
        <color indexed="28"/>
      </left>
      <right style="medium">
        <color indexed="28"/>
      </right>
      <top style="thin">
        <color indexed="36"/>
      </top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12"/>
      </left>
      <right/>
      <top style="double">
        <color indexed="12"/>
      </top>
      <bottom style="thin">
        <color indexed="12"/>
      </bottom>
      <diagonal/>
    </border>
    <border>
      <left/>
      <right style="dashed">
        <color indexed="18"/>
      </right>
      <top style="double">
        <color indexed="12"/>
      </top>
      <bottom style="thin">
        <color indexed="12"/>
      </bottom>
      <diagonal/>
    </border>
    <border>
      <left style="medium">
        <color indexed="18"/>
      </left>
      <right/>
      <top style="double">
        <color indexed="12"/>
      </top>
      <bottom style="thin">
        <color indexed="12"/>
      </bottom>
      <diagonal/>
    </border>
    <border>
      <left style="dashed">
        <color indexed="18"/>
      </left>
      <right/>
      <top style="double">
        <color indexed="12"/>
      </top>
      <bottom style="thin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/>
      <right style="dashed">
        <color indexed="18"/>
      </right>
      <top style="thin">
        <color indexed="12"/>
      </top>
      <bottom style="thin">
        <color indexed="12"/>
      </bottom>
      <diagonal/>
    </border>
    <border>
      <left style="medium">
        <color indexed="18"/>
      </left>
      <right/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64"/>
      </right>
      <top style="thin">
        <color indexed="12"/>
      </top>
      <bottom style="double">
        <color indexed="12"/>
      </bottom>
      <diagonal/>
    </border>
    <border>
      <left/>
      <right style="dashed">
        <color indexed="18"/>
      </right>
      <top style="thin">
        <color indexed="12"/>
      </top>
      <bottom style="double">
        <color indexed="12"/>
      </bottom>
      <diagonal/>
    </border>
    <border>
      <left style="medium">
        <color indexed="18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 style="dashed">
        <color indexed="18"/>
      </left>
      <right/>
      <top style="double">
        <color indexed="18"/>
      </top>
      <bottom style="double">
        <color indexed="18"/>
      </bottom>
      <diagonal/>
    </border>
    <border>
      <left style="medium">
        <color indexed="18"/>
      </left>
      <right/>
      <top style="double">
        <color indexed="18"/>
      </top>
      <bottom style="double">
        <color indexed="18"/>
      </bottom>
      <diagonal/>
    </border>
    <border>
      <left style="thin">
        <color indexed="64"/>
      </left>
      <right/>
      <top style="double">
        <color indexed="18"/>
      </top>
      <bottom style="double">
        <color indexed="18"/>
      </bottom>
      <diagonal/>
    </border>
    <border>
      <left/>
      <right style="medium">
        <color indexed="18"/>
      </right>
      <top style="double">
        <color indexed="18"/>
      </top>
      <bottom style="double">
        <color indexed="18"/>
      </bottom>
      <diagonal/>
    </border>
    <border>
      <left/>
      <right style="dashed">
        <color indexed="18"/>
      </right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18"/>
      </right>
      <top style="double">
        <color indexed="12"/>
      </top>
      <bottom style="thin">
        <color indexed="12"/>
      </bottom>
      <diagonal/>
    </border>
    <border>
      <left style="dashed">
        <color indexed="18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18"/>
      </right>
      <top style="thin">
        <color indexed="12"/>
      </top>
      <bottom style="thin">
        <color indexed="12"/>
      </bottom>
      <diagonal/>
    </border>
    <border>
      <left style="dashed">
        <color indexed="18"/>
      </left>
      <right/>
      <top style="thin">
        <color indexed="12"/>
      </top>
      <bottom style="double">
        <color indexed="12"/>
      </bottom>
      <diagonal/>
    </border>
    <border>
      <left/>
      <right style="medium">
        <color indexed="18"/>
      </right>
      <top style="thin">
        <color indexed="12"/>
      </top>
      <bottom style="double">
        <color indexed="12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5" fillId="2" borderId="0" xfId="0" applyFont="1" applyFill="1"/>
    <xf numFmtId="0" fontId="6" fillId="2" borderId="1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3" borderId="0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8" fillId="3" borderId="5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/>
    <xf numFmtId="49" fontId="5" fillId="2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8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Continuous" vertical="center"/>
    </xf>
    <xf numFmtId="0" fontId="1" fillId="4" borderId="10" xfId="0" applyFont="1" applyFill="1" applyBorder="1" applyAlignment="1">
      <alignment horizontal="centerContinuous" vertical="center"/>
    </xf>
    <xf numFmtId="0" fontId="7" fillId="5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10" borderId="18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left" vertical="center"/>
    </xf>
    <xf numFmtId="0" fontId="5" fillId="10" borderId="19" xfId="0" applyFont="1" applyFill="1" applyBorder="1"/>
    <xf numFmtId="0" fontId="5" fillId="1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1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wrapText="1"/>
    </xf>
    <xf numFmtId="0" fontId="5" fillId="10" borderId="26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0" fillId="0" borderId="28" xfId="0" applyBorder="1"/>
    <xf numFmtId="0" fontId="5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left"/>
    </xf>
    <xf numFmtId="0" fontId="0" fillId="3" borderId="30" xfId="0" applyFill="1" applyBorder="1"/>
    <xf numFmtId="0" fontId="5" fillId="3" borderId="30" xfId="0" applyFont="1" applyFill="1" applyBorder="1" applyAlignment="1">
      <alignment horizontal="center" vertical="center"/>
    </xf>
    <xf numFmtId="0" fontId="0" fillId="3" borderId="31" xfId="0" applyFill="1" applyBorder="1"/>
    <xf numFmtId="0" fontId="8" fillId="11" borderId="32" xfId="0" applyFont="1" applyFill="1" applyBorder="1" applyAlignment="1">
      <alignment horizontal="centerContinuous" vertical="center"/>
    </xf>
    <xf numFmtId="0" fontId="2" fillId="11" borderId="33" xfId="0" applyFont="1" applyFill="1" applyBorder="1" applyAlignment="1">
      <alignment horizontal="centerContinuous"/>
    </xf>
    <xf numFmtId="0" fontId="14" fillId="12" borderId="34" xfId="0" applyFont="1" applyFill="1" applyBorder="1" applyAlignment="1">
      <alignment horizontal="center" vertical="center"/>
    </xf>
    <xf numFmtId="0" fontId="14" fillId="12" borderId="35" xfId="0" applyFont="1" applyFill="1" applyBorder="1" applyAlignment="1">
      <alignment horizontal="center" vertical="center"/>
    </xf>
    <xf numFmtId="0" fontId="2" fillId="12" borderId="36" xfId="0" applyFont="1" applyFill="1" applyBorder="1" applyAlignment="1">
      <alignment horizontal="center" vertical="center"/>
    </xf>
    <xf numFmtId="0" fontId="2" fillId="12" borderId="3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10" borderId="3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0" fontId="5" fillId="0" borderId="8" xfId="0" quotePrefix="1" applyFont="1" applyFill="1" applyBorder="1" applyAlignment="1">
      <alignment horizontal="center" vertical="center"/>
    </xf>
    <xf numFmtId="49" fontId="5" fillId="0" borderId="8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10" borderId="3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56" fontId="5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13" borderId="0" xfId="0" applyFont="1" applyFill="1"/>
    <xf numFmtId="0" fontId="22" fillId="0" borderId="0" xfId="0" applyFont="1" applyFill="1"/>
    <xf numFmtId="0" fontId="22" fillId="13" borderId="0" xfId="0" applyFont="1" applyFill="1" applyAlignment="1">
      <alignment horizontal="right"/>
    </xf>
    <xf numFmtId="0" fontId="22" fillId="0" borderId="40" xfId="0" applyFont="1" applyFill="1" applyBorder="1" applyAlignment="1" applyProtection="1">
      <alignment horizontal="center"/>
      <protection locked="0"/>
    </xf>
    <xf numFmtId="0" fontId="23" fillId="13" borderId="0" xfId="0" applyFont="1" applyFill="1" applyBorder="1" applyAlignment="1">
      <alignment horizontal="center"/>
    </xf>
    <xf numFmtId="0" fontId="22" fillId="14" borderId="0" xfId="0" applyFont="1" applyFill="1" applyAlignment="1">
      <alignment horizontal="right"/>
    </xf>
    <xf numFmtId="0" fontId="22" fillId="14" borderId="0" xfId="0" applyFont="1" applyFill="1" applyAlignment="1">
      <alignment horizontal="center"/>
    </xf>
    <xf numFmtId="0" fontId="22" fillId="14" borderId="0" xfId="0" applyFont="1" applyFill="1"/>
    <xf numFmtId="0" fontId="23" fillId="14" borderId="0" xfId="0" applyFont="1" applyFill="1" applyBorder="1" applyAlignment="1">
      <alignment horizontal="center"/>
    </xf>
    <xf numFmtId="0" fontId="22" fillId="15" borderId="0" xfId="0" applyFont="1" applyFill="1" applyAlignment="1">
      <alignment horizontal="right"/>
    </xf>
    <xf numFmtId="0" fontId="22" fillId="15" borderId="0" xfId="0" applyFont="1" applyFill="1" applyAlignment="1">
      <alignment horizontal="center"/>
    </xf>
    <xf numFmtId="0" fontId="22" fillId="15" borderId="0" xfId="0" applyFont="1" applyFill="1"/>
    <xf numFmtId="49" fontId="22" fillId="0" borderId="40" xfId="0" applyNumberFormat="1" applyFont="1" applyFill="1" applyBorder="1" applyAlignment="1" applyProtection="1">
      <alignment horizontal="center"/>
      <protection locked="0"/>
    </xf>
    <xf numFmtId="0" fontId="23" fillId="15" borderId="0" xfId="0" applyFont="1" applyFill="1" applyBorder="1" applyAlignment="1">
      <alignment horizontal="center"/>
    </xf>
    <xf numFmtId="0" fontId="22" fillId="16" borderId="0" xfId="0" applyFont="1" applyFill="1" applyAlignment="1">
      <alignment horizontal="right"/>
    </xf>
    <xf numFmtId="0" fontId="22" fillId="16" borderId="0" xfId="0" applyFont="1" applyFill="1" applyAlignment="1">
      <alignment horizontal="center"/>
    </xf>
    <xf numFmtId="0" fontId="22" fillId="16" borderId="0" xfId="0" applyFont="1" applyFill="1"/>
    <xf numFmtId="0" fontId="22" fillId="0" borderId="40" xfId="0" applyFont="1" applyFill="1" applyBorder="1" applyAlignment="1" applyProtection="1">
      <alignment horizontal="center" vertical="center"/>
      <protection locked="0"/>
    </xf>
    <xf numFmtId="0" fontId="22" fillId="0" borderId="41" xfId="0" applyFont="1" applyBorder="1"/>
    <xf numFmtId="0" fontId="22" fillId="0" borderId="41" xfId="0" applyFont="1" applyFill="1" applyBorder="1"/>
    <xf numFmtId="0" fontId="22" fillId="16" borderId="41" xfId="0" applyFont="1" applyFill="1" applyBorder="1" applyAlignment="1">
      <alignment horizontal="right"/>
    </xf>
    <xf numFmtId="0" fontId="23" fillId="16" borderId="41" xfId="0" applyFont="1" applyFill="1" applyBorder="1" applyAlignment="1">
      <alignment horizontal="center"/>
    </xf>
    <xf numFmtId="0" fontId="22" fillId="16" borderId="41" xfId="0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 applyBorder="1"/>
    <xf numFmtId="0" fontId="22" fillId="0" borderId="0" xfId="0" applyFont="1" applyBorder="1"/>
    <xf numFmtId="0" fontId="23" fillId="0" borderId="42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23" fillId="0" borderId="44" xfId="0" applyFont="1" applyBorder="1"/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3" fillId="0" borderId="44" xfId="0" applyFont="1" applyBorder="1" applyAlignment="1">
      <alignment horizontal="centerContinuous" vertical="center"/>
    </xf>
    <xf numFmtId="0" fontId="23" fillId="0" borderId="43" xfId="0" applyFont="1" applyBorder="1" applyAlignment="1">
      <alignment horizontal="centerContinuous" vertical="center"/>
    </xf>
    <xf numFmtId="0" fontId="23" fillId="0" borderId="45" xfId="0" applyFont="1" applyBorder="1" applyAlignment="1">
      <alignment horizontal="centerContinuous" vertical="center"/>
    </xf>
    <xf numFmtId="0" fontId="23" fillId="0" borderId="15" xfId="0" applyFont="1" applyBorder="1" applyAlignment="1">
      <alignment horizontal="centerContinuous" vertical="center"/>
    </xf>
    <xf numFmtId="0" fontId="23" fillId="0" borderId="46" xfId="0" applyFont="1" applyBorder="1" applyAlignment="1">
      <alignment horizontal="centerContinuous" vertical="center"/>
    </xf>
    <xf numFmtId="0" fontId="23" fillId="0" borderId="47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8" fillId="0" borderId="16" xfId="0" applyFont="1" applyBorder="1"/>
    <xf numFmtId="0" fontId="23" fillId="0" borderId="49" xfId="0" applyFont="1" applyBorder="1" applyAlignment="1">
      <alignment horizontal="left" vertical="center"/>
    </xf>
    <xf numFmtId="0" fontId="3" fillId="0" borderId="48" xfId="0" applyFont="1" applyBorder="1"/>
    <xf numFmtId="0" fontId="28" fillId="0" borderId="16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3" fillId="0" borderId="52" xfId="0" applyFont="1" applyBorder="1"/>
    <xf numFmtId="0" fontId="28" fillId="0" borderId="17" xfId="0" applyFont="1" applyBorder="1" applyAlignment="1">
      <alignment horizontal="center" vertical="center"/>
    </xf>
    <xf numFmtId="58" fontId="28" fillId="0" borderId="17" xfId="0" applyNumberFormat="1" applyFont="1" applyBorder="1" applyAlignment="1" applyProtection="1">
      <alignment horizontal="centerContinuous" vertical="center"/>
      <protection locked="0"/>
    </xf>
    <xf numFmtId="0" fontId="28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17" borderId="55" xfId="0" applyFont="1" applyFill="1" applyBorder="1" applyAlignment="1">
      <alignment horizontal="center"/>
    </xf>
    <xf numFmtId="0" fontId="22" fillId="0" borderId="56" xfId="0" applyFont="1" applyBorder="1" applyAlignment="1" applyProtection="1">
      <alignment horizontal="center"/>
      <protection locked="0"/>
    </xf>
    <xf numFmtId="0" fontId="22" fillId="17" borderId="22" xfId="0" applyFont="1" applyFill="1" applyBorder="1" applyAlignment="1" applyProtection="1">
      <alignment horizontal="left" vertical="center" wrapText="1"/>
      <protection locked="0"/>
    </xf>
    <xf numFmtId="0" fontId="22" fillId="17" borderId="57" xfId="0" applyFont="1" applyFill="1" applyBorder="1" applyAlignment="1" applyProtection="1">
      <alignment horizontal="left" vertical="center" shrinkToFit="1"/>
      <protection locked="0"/>
    </xf>
    <xf numFmtId="0" fontId="22" fillId="0" borderId="56" xfId="0" applyFont="1" applyBorder="1" applyAlignment="1" applyProtection="1">
      <alignment horizontal="right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left" vertical="center" wrapText="1"/>
      <protection locked="0"/>
    </xf>
    <xf numFmtId="0" fontId="31" fillId="17" borderId="22" xfId="0" applyFont="1" applyFill="1" applyBorder="1" applyAlignment="1" applyProtection="1">
      <alignment horizontal="center" vertical="center" wrapText="1"/>
      <protection locked="0"/>
    </xf>
    <xf numFmtId="0" fontId="31" fillId="17" borderId="58" xfId="0" applyFont="1" applyFill="1" applyBorder="1" applyAlignment="1" applyProtection="1">
      <alignment horizontal="center" vertical="center" wrapText="1"/>
      <protection locked="0"/>
    </xf>
    <xf numFmtId="0" fontId="31" fillId="17" borderId="57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vertical="center" wrapText="1"/>
      <protection locked="0"/>
    </xf>
    <xf numFmtId="0" fontId="31" fillId="17" borderId="22" xfId="0" applyFont="1" applyFill="1" applyBorder="1" applyAlignment="1" applyProtection="1">
      <alignment horizontal="left" vertical="center" wrapText="1"/>
      <protection locked="0"/>
    </xf>
    <xf numFmtId="0" fontId="32" fillId="17" borderId="59" xfId="0" applyFont="1" applyFill="1" applyBorder="1" applyAlignment="1" applyProtection="1">
      <alignment horizontal="center" vertical="center" wrapText="1"/>
      <protection locked="0"/>
    </xf>
    <xf numFmtId="0" fontId="32" fillId="17" borderId="40" xfId="0" applyFont="1" applyFill="1" applyBorder="1" applyAlignment="1" applyProtection="1">
      <alignment horizontal="center" vertical="center" wrapText="1"/>
      <protection locked="0"/>
    </xf>
    <xf numFmtId="0" fontId="31" fillId="17" borderId="4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/>
    </xf>
    <xf numFmtId="0" fontId="22" fillId="17" borderId="40" xfId="0" applyFont="1" applyFill="1" applyBorder="1" applyAlignment="1">
      <alignment horizontal="center"/>
    </xf>
    <xf numFmtId="0" fontId="22" fillId="0" borderId="60" xfId="0" applyFont="1" applyBorder="1" applyAlignment="1" applyProtection="1">
      <alignment horizontal="center"/>
      <protection locked="0"/>
    </xf>
    <xf numFmtId="0" fontId="22" fillId="0" borderId="60" xfId="0" applyFont="1" applyBorder="1" applyAlignment="1" applyProtection="1">
      <alignment horizontal="righ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33" fillId="0" borderId="61" xfId="0" applyFont="1" applyFill="1" applyBorder="1" applyAlignment="1">
      <alignment horizontal="left" vertical="center"/>
    </xf>
    <xf numFmtId="0" fontId="33" fillId="0" borderId="62" xfId="0" applyFont="1" applyBorder="1" applyAlignment="1">
      <alignment horizontal="left" vertical="center"/>
    </xf>
    <xf numFmtId="0" fontId="28" fillId="0" borderId="63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horizontal="left" vertical="center"/>
    </xf>
    <xf numFmtId="0" fontId="3" fillId="0" borderId="62" xfId="0" applyFont="1" applyFill="1" applyBorder="1"/>
    <xf numFmtId="0" fontId="3" fillId="0" borderId="65" xfId="0" applyFont="1" applyFill="1" applyBorder="1"/>
    <xf numFmtId="0" fontId="23" fillId="0" borderId="62" xfId="0" applyFont="1" applyFill="1" applyBorder="1"/>
    <xf numFmtId="0" fontId="22" fillId="0" borderId="62" xfId="0" applyFont="1" applyBorder="1"/>
    <xf numFmtId="0" fontId="22" fillId="0" borderId="66" xfId="0" applyFont="1" applyBorder="1"/>
    <xf numFmtId="0" fontId="23" fillId="0" borderId="64" xfId="0" applyFont="1" applyFill="1" applyBorder="1" applyAlignment="1">
      <alignment vertical="center"/>
    </xf>
    <xf numFmtId="0" fontId="24" fillId="0" borderId="67" xfId="0" applyFont="1" applyFill="1" applyBorder="1" applyAlignment="1">
      <alignment vertical="center"/>
    </xf>
    <xf numFmtId="0" fontId="24" fillId="0" borderId="62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67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Continuous" vertical="center"/>
    </xf>
    <xf numFmtId="0" fontId="23" fillId="0" borderId="62" xfId="0" applyFont="1" applyFill="1" applyBorder="1" applyAlignment="1">
      <alignment horizontal="centerContinuous" vertical="center"/>
    </xf>
    <xf numFmtId="0" fontId="23" fillId="0" borderId="68" xfId="0" applyFont="1" applyFill="1" applyBorder="1" applyAlignment="1">
      <alignment horizontal="centerContinuous" vertical="center"/>
    </xf>
    <xf numFmtId="0" fontId="25" fillId="0" borderId="57" xfId="0" applyFont="1" applyFill="1" applyBorder="1" applyAlignment="1" applyProtection="1">
      <alignment horizontal="center" vertical="center"/>
      <protection locked="0"/>
    </xf>
    <xf numFmtId="0" fontId="22" fillId="0" borderId="56" xfId="0" applyFont="1" applyFill="1" applyBorder="1" applyAlignment="1" applyProtection="1">
      <alignment horizontal="center"/>
      <protection locked="0"/>
    </xf>
    <xf numFmtId="0" fontId="22" fillId="0" borderId="56" xfId="0" applyFont="1" applyFill="1" applyBorder="1" applyAlignment="1" applyProtection="1">
      <alignment horizontal="right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left" vertical="center" wrapText="1"/>
      <protection locked="0"/>
    </xf>
    <xf numFmtId="0" fontId="31" fillId="17" borderId="69" xfId="0" applyFont="1" applyFill="1" applyBorder="1" applyAlignment="1" applyProtection="1">
      <alignment horizontal="center" vertical="center" wrapText="1"/>
      <protection locked="0"/>
    </xf>
    <xf numFmtId="0" fontId="22" fillId="0" borderId="60" xfId="0" applyFont="1" applyFill="1" applyBorder="1" applyAlignment="1" applyProtection="1">
      <alignment horizontal="center"/>
      <protection locked="0"/>
    </xf>
    <xf numFmtId="0" fontId="22" fillId="0" borderId="60" xfId="0" applyFont="1" applyFill="1" applyBorder="1" applyAlignment="1" applyProtection="1">
      <alignment horizontal="right" vertical="center" wrapText="1"/>
      <protection locked="0"/>
    </xf>
    <xf numFmtId="0" fontId="22" fillId="0" borderId="60" xfId="0" applyFont="1" applyFill="1" applyBorder="1" applyAlignment="1" applyProtection="1">
      <alignment horizontal="center" vertical="center" wrapText="1"/>
      <protection locked="0"/>
    </xf>
    <xf numFmtId="0" fontId="22" fillId="0" borderId="6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shrinkToFit="1"/>
    </xf>
    <xf numFmtId="0" fontId="29" fillId="18" borderId="70" xfId="0" applyFont="1" applyFill="1" applyBorder="1" applyAlignment="1">
      <alignment horizontal="center" vertical="center" wrapText="1"/>
    </xf>
    <xf numFmtId="0" fontId="29" fillId="18" borderId="71" xfId="0" applyFont="1" applyFill="1" applyBorder="1" applyAlignment="1">
      <alignment horizontal="center" vertical="center" wrapText="1"/>
    </xf>
    <xf numFmtId="0" fontId="3" fillId="18" borderId="72" xfId="0" applyFont="1" applyFill="1" applyBorder="1" applyAlignment="1">
      <alignment horizontal="center" vertical="center"/>
    </xf>
    <xf numFmtId="0" fontId="3" fillId="18" borderId="73" xfId="0" applyFont="1" applyFill="1" applyBorder="1" applyAlignment="1">
      <alignment horizontal="centerContinuous" vertical="center"/>
    </xf>
    <xf numFmtId="0" fontId="3" fillId="18" borderId="74" xfId="0" applyFont="1" applyFill="1" applyBorder="1" applyAlignment="1">
      <alignment horizontal="centerContinuous" vertical="center" wrapText="1"/>
    </xf>
    <xf numFmtId="0" fontId="3" fillId="18" borderId="71" xfId="0" applyFont="1" applyFill="1" applyBorder="1" applyAlignment="1">
      <alignment horizontal="center" vertical="center" wrapText="1"/>
    </xf>
    <xf numFmtId="0" fontId="3" fillId="18" borderId="75" xfId="0" applyFont="1" applyFill="1" applyBorder="1" applyAlignment="1">
      <alignment horizontal="center" vertical="center" wrapText="1"/>
    </xf>
    <xf numFmtId="0" fontId="3" fillId="18" borderId="72" xfId="0" applyFont="1" applyFill="1" applyBorder="1" applyAlignment="1">
      <alignment horizontal="center" vertical="center" wrapText="1"/>
    </xf>
    <xf numFmtId="0" fontId="3" fillId="18" borderId="76" xfId="0" applyFont="1" applyFill="1" applyBorder="1" applyAlignment="1">
      <alignment horizontal="centerContinuous" vertical="center" wrapText="1"/>
    </xf>
    <xf numFmtId="0" fontId="3" fillId="18" borderId="75" xfId="0" applyFont="1" applyFill="1" applyBorder="1" applyAlignment="1">
      <alignment horizontal="centerContinuous" vertical="center" wrapText="1"/>
    </xf>
    <xf numFmtId="0" fontId="3" fillId="18" borderId="76" xfId="0" applyFont="1" applyFill="1" applyBorder="1" applyAlignment="1">
      <alignment horizontal="center" vertical="center" wrapText="1"/>
    </xf>
    <xf numFmtId="0" fontId="3" fillId="18" borderId="71" xfId="0" applyFont="1" applyFill="1" applyBorder="1" applyAlignment="1">
      <alignment horizontal="center" vertical="center"/>
    </xf>
    <xf numFmtId="0" fontId="3" fillId="18" borderId="76" xfId="0" applyFont="1" applyFill="1" applyBorder="1" applyAlignment="1">
      <alignment horizontal="centerContinuous" vertical="center"/>
    </xf>
    <xf numFmtId="0" fontId="3" fillId="18" borderId="77" xfId="0" applyFont="1" applyFill="1" applyBorder="1" applyAlignment="1">
      <alignment horizontal="centerContinuous" vertical="center"/>
    </xf>
    <xf numFmtId="0" fontId="3" fillId="18" borderId="75" xfId="0" applyFont="1" applyFill="1" applyBorder="1" applyAlignment="1">
      <alignment horizontal="centerContinuous" vertical="center"/>
    </xf>
    <xf numFmtId="0" fontId="22" fillId="18" borderId="0" xfId="0" applyFont="1" applyFill="1" applyBorder="1" applyAlignment="1">
      <alignment vertical="center"/>
    </xf>
    <xf numFmtId="0" fontId="22" fillId="18" borderId="0" xfId="0" applyFont="1" applyFill="1"/>
    <xf numFmtId="0" fontId="29" fillId="18" borderId="78" xfId="0" applyFont="1" applyFill="1" applyBorder="1" applyAlignment="1">
      <alignment horizontal="center" vertical="center" wrapText="1"/>
    </xf>
    <xf numFmtId="0" fontId="29" fillId="18" borderId="79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3" fillId="18" borderId="71" xfId="0" applyFont="1" applyFill="1" applyBorder="1" applyAlignment="1">
      <alignment horizontal="centerContinuous" vertical="center"/>
    </xf>
    <xf numFmtId="0" fontId="3" fillId="18" borderId="71" xfId="0" applyFont="1" applyFill="1" applyBorder="1" applyAlignment="1">
      <alignment horizontal="centerContinuous" vertical="center" wrapText="1"/>
    </xf>
    <xf numFmtId="0" fontId="3" fillId="18" borderId="79" xfId="0" applyFont="1" applyFill="1" applyBorder="1" applyAlignment="1">
      <alignment horizontal="center" vertical="center" wrapText="1"/>
    </xf>
    <xf numFmtId="0" fontId="3" fillId="18" borderId="80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81" xfId="0" applyFont="1" applyFill="1" applyBorder="1" applyAlignment="1">
      <alignment horizontal="centerContinuous" vertical="center" wrapText="1"/>
    </xf>
    <xf numFmtId="0" fontId="3" fillId="18" borderId="22" xfId="0" applyFont="1" applyFill="1" applyBorder="1" applyAlignment="1">
      <alignment horizontal="centerContinuous" vertical="center" wrapText="1"/>
    </xf>
    <xf numFmtId="0" fontId="3" fillId="18" borderId="82" xfId="0" applyFont="1" applyFill="1" applyBorder="1" applyAlignment="1">
      <alignment horizontal="center" vertical="center" wrapText="1"/>
    </xf>
    <xf numFmtId="0" fontId="3" fillId="18" borderId="79" xfId="0" applyFont="1" applyFill="1" applyBorder="1" applyAlignment="1">
      <alignment horizontal="center" vertical="center"/>
    </xf>
    <xf numFmtId="0" fontId="3" fillId="18" borderId="81" xfId="0" applyFont="1" applyFill="1" applyBorder="1" applyAlignment="1">
      <alignment horizontal="centerContinuous" vertical="center"/>
    </xf>
    <xf numFmtId="0" fontId="3" fillId="18" borderId="57" xfId="0" applyFont="1" applyFill="1" applyBorder="1" applyAlignment="1">
      <alignment horizontal="centerContinuous" vertical="center"/>
    </xf>
    <xf numFmtId="0" fontId="3" fillId="18" borderId="22" xfId="0" applyFont="1" applyFill="1" applyBorder="1" applyAlignment="1">
      <alignment horizontal="centerContinuous" vertical="center"/>
    </xf>
    <xf numFmtId="0" fontId="3" fillId="18" borderId="83" xfId="0" applyFont="1" applyFill="1" applyBorder="1" applyAlignment="1">
      <alignment vertical="center"/>
    </xf>
    <xf numFmtId="0" fontId="3" fillId="18" borderId="84" xfId="0" applyFont="1" applyFill="1" applyBorder="1" applyAlignment="1">
      <alignment vertical="center"/>
    </xf>
    <xf numFmtId="0" fontId="3" fillId="18" borderId="85" xfId="0" applyFont="1" applyFill="1" applyBorder="1" applyAlignment="1">
      <alignment horizontal="center" vertical="top"/>
    </xf>
    <xf numFmtId="0" fontId="3" fillId="18" borderId="86" xfId="0" applyFont="1" applyFill="1" applyBorder="1" applyAlignment="1">
      <alignment horizontal="center" vertical="center"/>
    </xf>
    <xf numFmtId="0" fontId="3" fillId="18" borderId="86" xfId="0" applyFont="1" applyFill="1" applyBorder="1" applyAlignment="1">
      <alignment horizontal="center" vertical="center" wrapText="1"/>
    </xf>
    <xf numFmtId="0" fontId="3" fillId="18" borderId="84" xfId="0" applyFont="1" applyFill="1" applyBorder="1" applyAlignment="1">
      <alignment horizontal="center" vertical="center"/>
    </xf>
    <xf numFmtId="0" fontId="3" fillId="18" borderId="84" xfId="0" applyFont="1" applyFill="1" applyBorder="1" applyAlignment="1">
      <alignment horizontal="center" vertical="top" wrapText="1"/>
    </xf>
    <xf numFmtId="0" fontId="3" fillId="18" borderId="87" xfId="0" applyFont="1" applyFill="1" applyBorder="1" applyAlignment="1">
      <alignment horizontal="center" vertical="center" wrapText="1"/>
    </xf>
    <xf numFmtId="0" fontId="30" fillId="18" borderId="85" xfId="0" applyFont="1" applyFill="1" applyBorder="1" applyAlignment="1">
      <alignment horizontal="center" vertical="top" wrapText="1"/>
    </xf>
    <xf numFmtId="0" fontId="3" fillId="18" borderId="40" xfId="0" applyFont="1" applyFill="1" applyBorder="1" applyAlignment="1">
      <alignment horizontal="center" vertical="center" wrapText="1"/>
    </xf>
    <xf numFmtId="0" fontId="3" fillId="18" borderId="87" xfId="0" applyFont="1" applyFill="1" applyBorder="1" applyAlignment="1">
      <alignment horizontal="centerContinuous" vertical="center" wrapText="1"/>
    </xf>
    <xf numFmtId="0" fontId="3" fillId="18" borderId="85" xfId="0" applyFont="1" applyFill="1" applyBorder="1" applyAlignment="1">
      <alignment horizontal="center" vertical="center" wrapText="1"/>
    </xf>
    <xf numFmtId="0" fontId="30" fillId="18" borderId="88" xfId="0" applyFont="1" applyFill="1" applyBorder="1" applyAlignment="1">
      <alignment horizontal="center" vertical="center" wrapText="1"/>
    </xf>
    <xf numFmtId="0" fontId="3" fillId="18" borderId="84" xfId="0" applyFont="1" applyFill="1" applyBorder="1" applyAlignment="1">
      <alignment horizontal="center" vertical="center" wrapText="1"/>
    </xf>
    <xf numFmtId="0" fontId="3" fillId="18" borderId="84" xfId="0" applyFont="1" applyFill="1" applyBorder="1" applyAlignment="1">
      <alignment horizontal="center" vertical="top"/>
    </xf>
    <xf numFmtId="0" fontId="3" fillId="18" borderId="89" xfId="0" applyFont="1" applyFill="1" applyBorder="1" applyAlignment="1">
      <alignment horizontal="center" vertical="center"/>
    </xf>
    <xf numFmtId="0" fontId="3" fillId="18" borderId="90" xfId="0" applyFont="1" applyFill="1" applyBorder="1" applyAlignment="1">
      <alignment horizontal="center" vertical="center"/>
    </xf>
    <xf numFmtId="0" fontId="3" fillId="18" borderId="91" xfId="0" applyFont="1" applyFill="1" applyBorder="1" applyAlignment="1">
      <alignment horizontal="center" vertical="center"/>
    </xf>
    <xf numFmtId="0" fontId="29" fillId="18" borderId="92" xfId="0" applyFont="1" applyFill="1" applyBorder="1" applyAlignment="1">
      <alignment horizontal="centerContinuous" vertical="center"/>
    </xf>
    <xf numFmtId="0" fontId="22" fillId="18" borderId="93" xfId="0" applyFont="1" applyFill="1" applyBorder="1" applyAlignment="1">
      <alignment vertical="center"/>
    </xf>
    <xf numFmtId="0" fontId="23" fillId="18" borderId="0" xfId="0" applyFont="1" applyFill="1"/>
    <xf numFmtId="0" fontId="31" fillId="0" borderId="70" xfId="0" applyFont="1" applyFill="1" applyBorder="1" applyAlignment="1">
      <alignment horizontal="center" vertical="center" wrapText="1"/>
    </xf>
    <xf numFmtId="0" fontId="31" fillId="0" borderId="71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Continuous" vertical="center"/>
    </xf>
    <xf numFmtId="0" fontId="25" fillId="0" borderId="74" xfId="0" applyFont="1" applyFill="1" applyBorder="1" applyAlignment="1">
      <alignment horizontal="centerContinuous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25" fillId="0" borderId="76" xfId="0" applyFont="1" applyFill="1" applyBorder="1" applyAlignment="1">
      <alignment horizontal="centerContinuous" vertical="center" wrapText="1"/>
    </xf>
    <xf numFmtId="0" fontId="25" fillId="0" borderId="75" xfId="0" applyFont="1" applyFill="1" applyBorder="1" applyAlignment="1">
      <alignment horizontal="centerContinuous" vertical="center" wrapText="1"/>
    </xf>
    <xf numFmtId="0" fontId="25" fillId="0" borderId="76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Continuous" vertical="center"/>
    </xf>
    <xf numFmtId="0" fontId="25" fillId="0" borderId="77" xfId="0" applyFont="1" applyFill="1" applyBorder="1" applyAlignment="1">
      <alignment horizontal="centerContinuous" vertical="center"/>
    </xf>
    <xf numFmtId="0" fontId="25" fillId="0" borderId="75" xfId="0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vertical="center"/>
    </xf>
    <xf numFmtId="0" fontId="31" fillId="0" borderId="78" xfId="0" applyFont="1" applyFill="1" applyBorder="1" applyAlignment="1">
      <alignment horizontal="center" vertical="center" wrapText="1"/>
    </xf>
    <xf numFmtId="0" fontId="31" fillId="0" borderId="7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Continuous" vertical="center"/>
    </xf>
    <xf numFmtId="0" fontId="25" fillId="0" borderId="71" xfId="0" applyFont="1" applyFill="1" applyBorder="1" applyAlignment="1">
      <alignment horizontal="centerContinuous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25" fillId="0" borderId="8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81" xfId="0" applyFont="1" applyFill="1" applyBorder="1" applyAlignment="1">
      <alignment horizontal="centerContinuous" vertical="center" wrapText="1"/>
    </xf>
    <xf numFmtId="0" fontId="25" fillId="0" borderId="22" xfId="0" applyFont="1" applyFill="1" applyBorder="1" applyAlignment="1">
      <alignment horizontal="centerContinuous" vertical="center" wrapText="1"/>
    </xf>
    <xf numFmtId="0" fontId="25" fillId="0" borderId="82" xfId="0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/>
    </xf>
    <xf numFmtId="0" fontId="25" fillId="0" borderId="81" xfId="0" applyFont="1" applyFill="1" applyBorder="1" applyAlignment="1">
      <alignment horizontal="centerContinuous" vertical="center"/>
    </xf>
    <xf numFmtId="0" fontId="25" fillId="0" borderId="57" xfId="0" applyFont="1" applyFill="1" applyBorder="1" applyAlignment="1">
      <alignment horizontal="centerContinuous" vertical="center"/>
    </xf>
    <xf numFmtId="0" fontId="25" fillId="0" borderId="22" xfId="0" applyFont="1" applyFill="1" applyBorder="1" applyAlignment="1">
      <alignment horizontal="centerContinuous" vertical="center"/>
    </xf>
    <xf numFmtId="0" fontId="25" fillId="0" borderId="83" xfId="0" applyFont="1" applyFill="1" applyBorder="1" applyAlignment="1">
      <alignment vertical="center"/>
    </xf>
    <xf numFmtId="0" fontId="25" fillId="0" borderId="84" xfId="0" applyFont="1" applyFill="1" applyBorder="1" applyAlignment="1">
      <alignment vertical="center"/>
    </xf>
    <xf numFmtId="0" fontId="25" fillId="0" borderId="85" xfId="0" applyFont="1" applyFill="1" applyBorder="1" applyAlignment="1">
      <alignment horizontal="center" vertical="top"/>
    </xf>
    <xf numFmtId="0" fontId="25" fillId="0" borderId="86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/>
    </xf>
    <xf numFmtId="0" fontId="25" fillId="0" borderId="84" xfId="0" applyFont="1" applyFill="1" applyBorder="1" applyAlignment="1">
      <alignment horizontal="center" vertical="top" wrapText="1"/>
    </xf>
    <xf numFmtId="0" fontId="25" fillId="0" borderId="87" xfId="0" applyFont="1" applyFill="1" applyBorder="1" applyAlignment="1">
      <alignment horizontal="center" vertical="center" wrapText="1"/>
    </xf>
    <xf numFmtId="0" fontId="34" fillId="0" borderId="85" xfId="0" applyFont="1" applyFill="1" applyBorder="1" applyAlignment="1">
      <alignment horizontal="center" vertical="top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Continuous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31" fillId="0" borderId="88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top"/>
    </xf>
    <xf numFmtId="0" fontId="25" fillId="0" borderId="89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91" xfId="0" applyFont="1" applyFill="1" applyBorder="1" applyAlignment="1">
      <alignment horizontal="center" vertical="center"/>
    </xf>
    <xf numFmtId="0" fontId="31" fillId="0" borderId="92" xfId="0" applyFont="1" applyFill="1" applyBorder="1" applyAlignment="1">
      <alignment horizontal="centerContinuous" vertical="center"/>
    </xf>
    <xf numFmtId="0" fontId="22" fillId="0" borderId="93" xfId="0" applyFont="1" applyFill="1" applyBorder="1" applyAlignment="1">
      <alignment vertical="center"/>
    </xf>
    <xf numFmtId="0" fontId="15" fillId="10" borderId="38" xfId="0" applyFont="1" applyFill="1" applyBorder="1" applyAlignment="1">
      <alignment horizontal="center" vertical="center" wrapText="1"/>
    </xf>
    <xf numFmtId="0" fontId="18" fillId="0" borderId="94" xfId="0" applyFont="1" applyBorder="1" applyAlignment="1"/>
    <xf numFmtId="0" fontId="6" fillId="10" borderId="95" xfId="0" applyFont="1" applyFill="1" applyBorder="1" applyAlignment="1">
      <alignment horizontal="center" vertical="center"/>
    </xf>
    <xf numFmtId="0" fontId="6" fillId="10" borderId="96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 wrapText="1"/>
    </xf>
    <xf numFmtId="0" fontId="19" fillId="0" borderId="94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28" fillId="0" borderId="45" xfId="0" applyFont="1" applyBorder="1" applyAlignment="1" applyProtection="1">
      <alignment horizontal="center"/>
      <protection locked="0"/>
    </xf>
    <xf numFmtId="0" fontId="28" fillId="0" borderId="15" xfId="0" applyFont="1" applyBorder="1" applyAlignment="1" applyProtection="1">
      <alignment horizontal="center"/>
      <protection locked="0"/>
    </xf>
    <xf numFmtId="0" fontId="28" fillId="0" borderId="97" xfId="0" applyFont="1" applyBorder="1" applyAlignment="1" applyProtection="1">
      <alignment horizontal="center"/>
      <protection locked="0"/>
    </xf>
    <xf numFmtId="0" fontId="28" fillId="0" borderId="98" xfId="0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center"/>
      <protection locked="0"/>
    </xf>
    <xf numFmtId="0" fontId="28" fillId="0" borderId="99" xfId="0" applyFont="1" applyBorder="1" applyAlignment="1" applyProtection="1">
      <alignment horizontal="center"/>
      <protection locked="0"/>
    </xf>
    <xf numFmtId="58" fontId="28" fillId="0" borderId="100" xfId="0" quotePrefix="1" applyNumberFormat="1" applyFont="1" applyBorder="1" applyAlignment="1" applyProtection="1">
      <alignment horizontal="center"/>
      <protection locked="0"/>
    </xf>
    <xf numFmtId="58" fontId="28" fillId="0" borderId="17" xfId="0" quotePrefix="1" applyNumberFormat="1" applyFont="1" applyBorder="1" applyAlignment="1" applyProtection="1">
      <alignment horizontal="center"/>
      <protection locked="0"/>
    </xf>
    <xf numFmtId="58" fontId="28" fillId="0" borderId="101" xfId="0" quotePrefix="1" applyNumberFormat="1" applyFont="1" applyBorder="1" applyAlignment="1" applyProtection="1">
      <alignment horizont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97" xfId="0" applyFont="1" applyBorder="1" applyAlignment="1" applyProtection="1">
      <alignment horizontal="center" vertical="center"/>
      <protection locked="0"/>
    </xf>
    <xf numFmtId="0" fontId="28" fillId="0" borderId="98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58" fontId="28" fillId="0" borderId="100" xfId="0" applyNumberFormat="1" applyFont="1" applyBorder="1" applyAlignment="1" applyProtection="1">
      <alignment horizontal="center" vertical="center"/>
      <protection locked="0"/>
    </xf>
    <xf numFmtId="58" fontId="28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sp macro="" textlink="">
      <xdr:nvSpPr>
        <xdr:cNvPr id="1040" name="Rectangle 1"/>
        <xdr:cNvSpPr>
          <a:spLocks noChangeArrowheads="1"/>
        </xdr:cNvSpPr>
      </xdr:nvSpPr>
      <xdr:spPr bwMode="auto">
        <a:xfrm>
          <a:off x="342900" y="32486600"/>
          <a:ext cx="0" cy="25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sp macro="" textlink="">
      <xdr:nvSpPr>
        <xdr:cNvPr id="1041" name="Rectangle 2"/>
        <xdr:cNvSpPr>
          <a:spLocks noChangeArrowheads="1"/>
        </xdr:cNvSpPr>
      </xdr:nvSpPr>
      <xdr:spPr bwMode="auto">
        <a:xfrm>
          <a:off x="342900" y="39090600"/>
          <a:ext cx="0" cy="25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sp macro="" textlink="">
      <xdr:nvSpPr>
        <xdr:cNvPr id="1042" name="Rectangle 3"/>
        <xdr:cNvSpPr>
          <a:spLocks noChangeArrowheads="1"/>
        </xdr:cNvSpPr>
      </xdr:nvSpPr>
      <xdr:spPr bwMode="auto">
        <a:xfrm>
          <a:off x="342900" y="39090600"/>
          <a:ext cx="0" cy="25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sp macro="" textlink="">
      <xdr:nvSpPr>
        <xdr:cNvPr id="1043" name="Rectangle 4"/>
        <xdr:cNvSpPr>
          <a:spLocks noChangeArrowheads="1"/>
        </xdr:cNvSpPr>
      </xdr:nvSpPr>
      <xdr:spPr bwMode="auto">
        <a:xfrm>
          <a:off x="342900" y="32486600"/>
          <a:ext cx="0" cy="25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sp macro="" textlink="">
      <xdr:nvSpPr>
        <xdr:cNvPr id="1044" name="Rectangle 5"/>
        <xdr:cNvSpPr>
          <a:spLocks noChangeArrowheads="1"/>
        </xdr:cNvSpPr>
      </xdr:nvSpPr>
      <xdr:spPr bwMode="auto">
        <a:xfrm>
          <a:off x="342900" y="39090600"/>
          <a:ext cx="0" cy="25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sp macro="" textlink="">
      <xdr:nvSpPr>
        <xdr:cNvPr id="1045" name="Rectangle 6"/>
        <xdr:cNvSpPr>
          <a:spLocks noChangeArrowheads="1"/>
        </xdr:cNvSpPr>
      </xdr:nvSpPr>
      <xdr:spPr bwMode="auto">
        <a:xfrm>
          <a:off x="342900" y="39090600"/>
          <a:ext cx="0" cy="254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75"/>
  <sheetViews>
    <sheetView showGridLines="0" tabSelected="1" zoomScaleNormal="100" zoomScaleSheetLayoutView="25"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B71" sqref="B71"/>
    </sheetView>
  </sheetViews>
  <sheetFormatPr defaultColWidth="10.625" defaultRowHeight="20.100000000000001" customHeight="1"/>
  <cols>
    <col min="1" max="1" width="4.5" style="7" customWidth="1"/>
    <col min="2" max="2" width="29.625" style="7" customWidth="1"/>
    <col min="3" max="3" width="39.25" style="5" customWidth="1"/>
    <col min="4" max="4" width="32.125" style="5" customWidth="1"/>
    <col min="5" max="5" width="35" style="5" customWidth="1"/>
    <col min="6" max="6" width="9.125" style="7" customWidth="1"/>
    <col min="7" max="7" width="13.5" style="7" customWidth="1"/>
    <col min="8" max="8" width="17.875" style="7" customWidth="1"/>
    <col min="9" max="9" width="9.375" style="7" customWidth="1"/>
    <col min="10" max="10" width="14" style="7" customWidth="1"/>
    <col min="11" max="11" width="8.5" style="7" customWidth="1"/>
    <col min="12" max="12" width="8" style="7" customWidth="1"/>
    <col min="13" max="13" width="9.625" style="7" customWidth="1"/>
    <col min="14" max="14" width="5.5" style="7" hidden="1" customWidth="1"/>
    <col min="15" max="15" width="12.25" style="7" customWidth="1"/>
    <col min="16" max="16" width="8.5" style="7" customWidth="1"/>
    <col min="17" max="17" width="6.75" style="7" customWidth="1"/>
    <col min="18" max="18" width="7.5" style="7" customWidth="1"/>
    <col min="19" max="19" width="15" style="7" customWidth="1"/>
    <col min="20" max="20" width="15.125" style="7" customWidth="1"/>
    <col min="21" max="21" width="13.875" style="7" customWidth="1"/>
    <col min="22" max="22" width="42.625" style="7" customWidth="1"/>
    <col min="23" max="23" width="24.5" style="5" customWidth="1"/>
    <col min="24" max="24" width="2.625" style="7" customWidth="1"/>
    <col min="25" max="27" width="2.875" style="7" customWidth="1"/>
    <col min="28" max="28" width="3.25" style="6" customWidth="1"/>
    <col min="29" max="29" width="4.875" style="6" customWidth="1"/>
    <col min="30" max="30" width="4.5" style="6" customWidth="1"/>
    <col min="31" max="16384" width="10.625" style="6"/>
  </cols>
  <sheetData>
    <row r="1" spans="1:30" ht="20.100000000000001" customHeight="1" thickBot="1">
      <c r="A1" s="99">
        <v>1</v>
      </c>
      <c r="B1" s="100">
        <v>2</v>
      </c>
      <c r="C1" s="5">
        <v>3</v>
      </c>
      <c r="D1" s="5">
        <v>4</v>
      </c>
      <c r="E1" s="3">
        <v>5</v>
      </c>
      <c r="F1" s="4">
        <v>6</v>
      </c>
      <c r="G1" s="101">
        <v>7</v>
      </c>
      <c r="H1" s="3">
        <v>8</v>
      </c>
      <c r="I1" s="3">
        <v>9</v>
      </c>
      <c r="J1" s="3">
        <v>10</v>
      </c>
      <c r="K1" s="4">
        <v>11</v>
      </c>
      <c r="L1" s="64">
        <v>12</v>
      </c>
      <c r="M1" s="64">
        <v>13</v>
      </c>
      <c r="N1" s="64">
        <v>14</v>
      </c>
      <c r="O1" s="7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5">
        <v>21</v>
      </c>
      <c r="V1" s="5">
        <v>22</v>
      </c>
      <c r="W1" s="5">
        <v>23</v>
      </c>
      <c r="X1" s="4">
        <v>24</v>
      </c>
      <c r="Y1" s="4">
        <v>25</v>
      </c>
      <c r="Z1" s="4">
        <v>26</v>
      </c>
      <c r="AA1" s="4">
        <v>27</v>
      </c>
      <c r="AB1" s="6">
        <v>28</v>
      </c>
      <c r="AC1" s="6">
        <v>29</v>
      </c>
      <c r="AD1" s="6">
        <v>30</v>
      </c>
    </row>
    <row r="2" spans="1:30" ht="20.100000000000001" customHeight="1">
      <c r="A2" s="70" t="s">
        <v>1009</v>
      </c>
      <c r="B2" s="60"/>
      <c r="C2" s="61"/>
      <c r="D2" s="61"/>
      <c r="E2" s="61"/>
      <c r="F2" s="60"/>
      <c r="G2" s="60"/>
      <c r="H2" s="60"/>
      <c r="I2" s="60"/>
      <c r="J2" s="60"/>
      <c r="K2" s="60"/>
      <c r="L2" s="327" t="s">
        <v>1013</v>
      </c>
      <c r="M2" s="328"/>
      <c r="N2" s="65"/>
      <c r="O2" s="87"/>
      <c r="P2" s="60"/>
      <c r="Q2" s="60"/>
      <c r="R2" s="60"/>
      <c r="S2" s="60"/>
      <c r="T2" s="60"/>
      <c r="U2" s="60"/>
      <c r="V2" s="60"/>
      <c r="W2" s="61"/>
      <c r="X2" s="60"/>
      <c r="Y2" s="329" t="s">
        <v>476</v>
      </c>
      <c r="Z2" s="325" t="s">
        <v>477</v>
      </c>
      <c r="AA2" s="325" t="s">
        <v>1547</v>
      </c>
      <c r="AB2" s="325" t="s">
        <v>1698</v>
      </c>
      <c r="AC2" s="62"/>
    </row>
    <row r="3" spans="1:30" ht="18" customHeight="1" thickBot="1">
      <c r="A3" s="69" t="s">
        <v>1015</v>
      </c>
      <c r="B3" s="63" t="s">
        <v>1014</v>
      </c>
      <c r="C3" s="63" t="s">
        <v>885</v>
      </c>
      <c r="D3" s="63" t="s">
        <v>1361</v>
      </c>
      <c r="E3" s="63" t="s">
        <v>1130</v>
      </c>
      <c r="F3" s="63" t="s">
        <v>7</v>
      </c>
      <c r="G3" s="63" t="s">
        <v>8</v>
      </c>
      <c r="H3" s="63" t="s">
        <v>1369</v>
      </c>
      <c r="I3" s="63" t="s">
        <v>1652</v>
      </c>
      <c r="J3" s="63" t="s">
        <v>1795</v>
      </c>
      <c r="K3" s="63" t="s">
        <v>1796</v>
      </c>
      <c r="L3" s="71" t="s">
        <v>1497</v>
      </c>
      <c r="M3" s="71" t="s">
        <v>1498</v>
      </c>
      <c r="N3" s="72"/>
      <c r="O3" s="63" t="s">
        <v>1499</v>
      </c>
      <c r="P3" s="63" t="s">
        <v>1500</v>
      </c>
      <c r="Q3" s="63" t="s">
        <v>131</v>
      </c>
      <c r="R3" s="63" t="s">
        <v>442</v>
      </c>
      <c r="S3" s="63" t="s">
        <v>443</v>
      </c>
      <c r="T3" s="63" t="s">
        <v>415</v>
      </c>
      <c r="U3" s="63" t="s">
        <v>416</v>
      </c>
      <c r="V3" s="63" t="s">
        <v>474</v>
      </c>
      <c r="W3" s="89" t="s">
        <v>475</v>
      </c>
      <c r="X3" s="63"/>
      <c r="Y3" s="330"/>
      <c r="Z3" s="331"/>
      <c r="AA3" s="331"/>
      <c r="AB3" s="326"/>
      <c r="AC3" s="97" t="s">
        <v>560</v>
      </c>
    </row>
    <row r="4" spans="1:30" ht="20.100000000000001" customHeight="1">
      <c r="A4" s="88">
        <v>1</v>
      </c>
      <c r="B4" s="13" t="s">
        <v>561</v>
      </c>
      <c r="C4" s="13" t="s">
        <v>686</v>
      </c>
      <c r="D4" s="13" t="s">
        <v>687</v>
      </c>
      <c r="E4" s="13" t="s">
        <v>687</v>
      </c>
      <c r="F4" s="12" t="s">
        <v>688</v>
      </c>
      <c r="G4" s="12" t="s">
        <v>559</v>
      </c>
      <c r="H4" s="12" t="s">
        <v>559</v>
      </c>
      <c r="I4" s="41" t="s">
        <v>559</v>
      </c>
      <c r="J4" s="12">
        <v>6.1</v>
      </c>
      <c r="K4" s="12" t="s">
        <v>559</v>
      </c>
      <c r="L4" s="35" t="s">
        <v>559</v>
      </c>
      <c r="M4" s="12" t="s">
        <v>559</v>
      </c>
      <c r="N4" s="67" t="s">
        <v>559</v>
      </c>
      <c r="O4" s="12" t="s">
        <v>559</v>
      </c>
      <c r="P4" s="35" t="s">
        <v>559</v>
      </c>
      <c r="Q4" s="12" t="s">
        <v>559</v>
      </c>
      <c r="R4" s="12" t="s">
        <v>559</v>
      </c>
      <c r="S4" s="12" t="s">
        <v>559</v>
      </c>
      <c r="T4" s="12" t="s">
        <v>559</v>
      </c>
      <c r="U4" s="13" t="s">
        <v>61</v>
      </c>
      <c r="V4" s="13" t="s">
        <v>559</v>
      </c>
      <c r="W4" s="85" t="s">
        <v>559</v>
      </c>
      <c r="X4" s="85"/>
      <c r="Y4" s="12" t="s">
        <v>62</v>
      </c>
      <c r="Z4" s="12" t="s">
        <v>559</v>
      </c>
      <c r="AA4" s="12" t="s">
        <v>62</v>
      </c>
      <c r="AB4" s="12" t="s">
        <v>559</v>
      </c>
      <c r="AC4" s="98" t="s">
        <v>67</v>
      </c>
      <c r="AD4" s="15">
        <v>1</v>
      </c>
    </row>
    <row r="5" spans="1:30" ht="20.100000000000001" customHeight="1">
      <c r="A5" s="10">
        <v>2</v>
      </c>
      <c r="B5" s="33" t="s">
        <v>302</v>
      </c>
      <c r="C5" s="33" t="s">
        <v>302</v>
      </c>
      <c r="D5" s="33" t="s">
        <v>303</v>
      </c>
      <c r="E5" s="33" t="s">
        <v>303</v>
      </c>
      <c r="F5" s="10" t="s">
        <v>559</v>
      </c>
      <c r="G5" s="10" t="s">
        <v>559</v>
      </c>
      <c r="H5" s="10" t="s">
        <v>559</v>
      </c>
      <c r="I5" s="33" t="s">
        <v>559</v>
      </c>
      <c r="J5" s="10" t="s">
        <v>559</v>
      </c>
      <c r="K5" s="10" t="s">
        <v>559</v>
      </c>
      <c r="L5" s="34" t="s">
        <v>559</v>
      </c>
      <c r="M5" s="10" t="s">
        <v>559</v>
      </c>
      <c r="N5" s="66" t="s">
        <v>559</v>
      </c>
      <c r="O5" s="10" t="s">
        <v>559</v>
      </c>
      <c r="P5" s="34" t="s">
        <v>559</v>
      </c>
      <c r="Q5" s="10" t="s">
        <v>559</v>
      </c>
      <c r="R5" s="10" t="s">
        <v>559</v>
      </c>
      <c r="S5" s="10" t="s">
        <v>559</v>
      </c>
      <c r="T5" s="10" t="s">
        <v>559</v>
      </c>
      <c r="U5" s="33" t="s">
        <v>559</v>
      </c>
      <c r="V5" s="33" t="s">
        <v>559</v>
      </c>
      <c r="W5" s="11" t="s">
        <v>559</v>
      </c>
      <c r="X5" s="44"/>
      <c r="Y5" s="10" t="s">
        <v>559</v>
      </c>
      <c r="Z5" s="10" t="s">
        <v>559</v>
      </c>
      <c r="AA5" s="95" t="s">
        <v>559</v>
      </c>
      <c r="AB5" s="10" t="s">
        <v>559</v>
      </c>
      <c r="AC5" s="95" t="s">
        <v>67</v>
      </c>
      <c r="AD5" s="15">
        <v>2</v>
      </c>
    </row>
    <row r="6" spans="1:30" ht="20.100000000000001" customHeight="1">
      <c r="A6" s="12">
        <v>3</v>
      </c>
      <c r="B6" s="13" t="s">
        <v>1778</v>
      </c>
      <c r="C6" s="13" t="s">
        <v>1779</v>
      </c>
      <c r="D6" s="13" t="s">
        <v>251</v>
      </c>
      <c r="E6" s="13" t="s">
        <v>252</v>
      </c>
      <c r="F6" s="12" t="s">
        <v>62</v>
      </c>
      <c r="G6" s="12" t="s">
        <v>559</v>
      </c>
      <c r="H6" s="12" t="s">
        <v>559</v>
      </c>
      <c r="I6" s="41" t="s">
        <v>253</v>
      </c>
      <c r="J6" s="12" t="s">
        <v>254</v>
      </c>
      <c r="K6" s="12">
        <v>2671</v>
      </c>
      <c r="L6" s="35">
        <v>2</v>
      </c>
      <c r="M6" s="12" t="s">
        <v>255</v>
      </c>
      <c r="N6" s="67" t="s">
        <v>559</v>
      </c>
      <c r="O6" s="12" t="s">
        <v>559</v>
      </c>
      <c r="P6" s="35" t="s">
        <v>256</v>
      </c>
      <c r="Q6" s="12">
        <v>94.1</v>
      </c>
      <c r="R6" s="12" t="s">
        <v>559</v>
      </c>
      <c r="S6" s="12" t="s">
        <v>257</v>
      </c>
      <c r="T6" s="12" t="s">
        <v>559</v>
      </c>
      <c r="U6" s="13" t="s">
        <v>9</v>
      </c>
      <c r="V6" s="13" t="s">
        <v>10</v>
      </c>
      <c r="W6" s="14" t="s">
        <v>85</v>
      </c>
      <c r="X6" s="16"/>
      <c r="Y6" s="12" t="s">
        <v>62</v>
      </c>
      <c r="Z6" s="12" t="s">
        <v>62</v>
      </c>
      <c r="AA6" s="94" t="s">
        <v>559</v>
      </c>
      <c r="AB6" s="12" t="s">
        <v>62</v>
      </c>
      <c r="AC6" s="94" t="s">
        <v>889</v>
      </c>
      <c r="AD6" s="15">
        <v>3</v>
      </c>
    </row>
    <row r="7" spans="1:30" ht="20.100000000000001" customHeight="1">
      <c r="A7" s="10">
        <v>4</v>
      </c>
      <c r="B7" s="33" t="s">
        <v>1746</v>
      </c>
      <c r="C7" s="33" t="s">
        <v>1779</v>
      </c>
      <c r="D7" s="33" t="s">
        <v>251</v>
      </c>
      <c r="E7" s="33" t="s">
        <v>252</v>
      </c>
      <c r="F7" s="10" t="s">
        <v>62</v>
      </c>
      <c r="G7" s="10" t="s">
        <v>559</v>
      </c>
      <c r="H7" s="10" t="s">
        <v>559</v>
      </c>
      <c r="I7" s="33" t="s">
        <v>253</v>
      </c>
      <c r="J7" s="10" t="s">
        <v>254</v>
      </c>
      <c r="K7" s="10">
        <v>2671</v>
      </c>
      <c r="L7" s="34">
        <v>2</v>
      </c>
      <c r="M7" s="10" t="s">
        <v>1747</v>
      </c>
      <c r="N7" s="66" t="s">
        <v>559</v>
      </c>
      <c r="O7" s="10" t="s">
        <v>559</v>
      </c>
      <c r="P7" s="34" t="s">
        <v>256</v>
      </c>
      <c r="Q7" s="10">
        <v>94.1</v>
      </c>
      <c r="R7" s="10" t="s">
        <v>559</v>
      </c>
      <c r="S7" s="10" t="s">
        <v>257</v>
      </c>
      <c r="T7" s="10" t="s">
        <v>559</v>
      </c>
      <c r="U7" s="33" t="s">
        <v>9</v>
      </c>
      <c r="V7" s="33" t="s">
        <v>10</v>
      </c>
      <c r="W7" s="11" t="s">
        <v>85</v>
      </c>
      <c r="X7" s="44"/>
      <c r="Y7" s="10" t="s">
        <v>62</v>
      </c>
      <c r="Z7" s="10" t="s">
        <v>62</v>
      </c>
      <c r="AA7" s="95" t="s">
        <v>559</v>
      </c>
      <c r="AB7" s="10" t="s">
        <v>62</v>
      </c>
      <c r="AC7" s="95" t="s">
        <v>889</v>
      </c>
      <c r="AD7" s="15">
        <v>4</v>
      </c>
    </row>
    <row r="8" spans="1:30" ht="20.100000000000001" customHeight="1">
      <c r="A8" s="12">
        <v>5</v>
      </c>
      <c r="B8" s="13" t="s">
        <v>1748</v>
      </c>
      <c r="C8" s="13" t="s">
        <v>279</v>
      </c>
      <c r="D8" s="13" t="s">
        <v>179</v>
      </c>
      <c r="E8" s="13" t="s">
        <v>180</v>
      </c>
      <c r="F8" s="12" t="s">
        <v>559</v>
      </c>
      <c r="G8" s="12" t="s">
        <v>559</v>
      </c>
      <c r="H8" s="12" t="s">
        <v>559</v>
      </c>
      <c r="I8" s="13" t="s">
        <v>181</v>
      </c>
      <c r="J8" s="12" t="s">
        <v>559</v>
      </c>
      <c r="K8" s="12" t="s">
        <v>559</v>
      </c>
      <c r="L8" s="35" t="s">
        <v>559</v>
      </c>
      <c r="M8" s="12" t="s">
        <v>559</v>
      </c>
      <c r="N8" s="67" t="s">
        <v>559</v>
      </c>
      <c r="O8" s="12" t="s">
        <v>559</v>
      </c>
      <c r="P8" s="35" t="s">
        <v>559</v>
      </c>
      <c r="Q8" s="12">
        <v>346.34</v>
      </c>
      <c r="R8" s="12" t="s">
        <v>559</v>
      </c>
      <c r="S8" s="12" t="s">
        <v>559</v>
      </c>
      <c r="T8" s="12" t="s">
        <v>559</v>
      </c>
      <c r="U8" s="13" t="s">
        <v>362</v>
      </c>
      <c r="V8" s="13" t="s">
        <v>559</v>
      </c>
      <c r="W8" s="14" t="s">
        <v>363</v>
      </c>
      <c r="X8" s="16"/>
      <c r="Y8" s="12" t="s">
        <v>559</v>
      </c>
      <c r="Z8" s="12" t="s">
        <v>559</v>
      </c>
      <c r="AA8" s="94" t="s">
        <v>559</v>
      </c>
      <c r="AB8" s="12" t="s">
        <v>559</v>
      </c>
      <c r="AC8" s="94" t="s">
        <v>67</v>
      </c>
      <c r="AD8" s="15">
        <v>5</v>
      </c>
    </row>
    <row r="9" spans="1:30" ht="20.100000000000001" customHeight="1">
      <c r="A9" s="10">
        <v>6</v>
      </c>
      <c r="B9" s="33" t="s">
        <v>1141</v>
      </c>
      <c r="C9" s="33" t="s">
        <v>1141</v>
      </c>
      <c r="D9" s="33" t="s">
        <v>1142</v>
      </c>
      <c r="E9" s="33" t="s">
        <v>1142</v>
      </c>
      <c r="F9" s="10" t="s">
        <v>559</v>
      </c>
      <c r="G9" s="10" t="s">
        <v>559</v>
      </c>
      <c r="H9" s="10" t="s">
        <v>559</v>
      </c>
      <c r="I9" s="33" t="s">
        <v>1143</v>
      </c>
      <c r="J9" s="10" t="s">
        <v>559</v>
      </c>
      <c r="K9" s="10" t="s">
        <v>559</v>
      </c>
      <c r="L9" s="34" t="s">
        <v>559</v>
      </c>
      <c r="M9" s="10" t="s">
        <v>559</v>
      </c>
      <c r="N9" s="66" t="s">
        <v>559</v>
      </c>
      <c r="O9" s="10" t="s">
        <v>559</v>
      </c>
      <c r="P9" s="34" t="s">
        <v>1144</v>
      </c>
      <c r="Q9" s="10">
        <v>133.1</v>
      </c>
      <c r="R9" s="10" t="s">
        <v>559</v>
      </c>
      <c r="S9" s="10" t="s">
        <v>559</v>
      </c>
      <c r="T9" s="10" t="s">
        <v>559</v>
      </c>
      <c r="U9" s="33" t="s">
        <v>1145</v>
      </c>
      <c r="V9" s="33" t="s">
        <v>1146</v>
      </c>
      <c r="W9" s="11" t="s">
        <v>1392</v>
      </c>
      <c r="X9" s="44"/>
      <c r="Y9" s="10" t="s">
        <v>559</v>
      </c>
      <c r="Z9" s="10" t="s">
        <v>559</v>
      </c>
      <c r="AA9" s="95" t="s">
        <v>559</v>
      </c>
      <c r="AB9" s="10" t="s">
        <v>559</v>
      </c>
      <c r="AC9" s="95" t="s">
        <v>67</v>
      </c>
      <c r="AD9" s="15">
        <v>6</v>
      </c>
    </row>
    <row r="10" spans="1:30" ht="20.100000000000001" customHeight="1">
      <c r="A10" s="12">
        <v>7</v>
      </c>
      <c r="B10" s="13" t="s">
        <v>272</v>
      </c>
      <c r="C10" s="13" t="s">
        <v>904</v>
      </c>
      <c r="D10" s="13" t="s">
        <v>905</v>
      </c>
      <c r="E10" s="13" t="s">
        <v>1162</v>
      </c>
      <c r="F10" s="12" t="s">
        <v>559</v>
      </c>
      <c r="G10" s="12" t="s">
        <v>559</v>
      </c>
      <c r="H10" s="12" t="s">
        <v>559</v>
      </c>
      <c r="I10" s="41" t="s">
        <v>381</v>
      </c>
      <c r="J10" s="12" t="s">
        <v>559</v>
      </c>
      <c r="K10" s="12" t="s">
        <v>559</v>
      </c>
      <c r="L10" s="35" t="s">
        <v>559</v>
      </c>
      <c r="M10" s="12" t="s">
        <v>559</v>
      </c>
      <c r="N10" s="67" t="s">
        <v>559</v>
      </c>
      <c r="O10" s="12" t="s">
        <v>559</v>
      </c>
      <c r="P10" s="35" t="s">
        <v>1144</v>
      </c>
      <c r="Q10" s="12">
        <v>134.13</v>
      </c>
      <c r="R10" s="12" t="s">
        <v>559</v>
      </c>
      <c r="S10" s="12" t="s">
        <v>559</v>
      </c>
      <c r="T10" s="12" t="s">
        <v>559</v>
      </c>
      <c r="U10" s="13" t="s">
        <v>382</v>
      </c>
      <c r="V10" s="13" t="s">
        <v>559</v>
      </c>
      <c r="W10" s="14" t="s">
        <v>383</v>
      </c>
      <c r="X10" s="16"/>
      <c r="Y10" s="12" t="s">
        <v>559</v>
      </c>
      <c r="Z10" s="12" t="s">
        <v>559</v>
      </c>
      <c r="AA10" s="94" t="s">
        <v>559</v>
      </c>
      <c r="AB10" s="12" t="s">
        <v>559</v>
      </c>
      <c r="AC10" s="94" t="s">
        <v>67</v>
      </c>
      <c r="AD10" s="15">
        <v>7</v>
      </c>
    </row>
    <row r="11" spans="1:30" ht="20.100000000000001" customHeight="1">
      <c r="A11" s="10">
        <v>8</v>
      </c>
      <c r="B11" s="33" t="s">
        <v>896</v>
      </c>
      <c r="C11" s="33" t="s">
        <v>897</v>
      </c>
      <c r="D11" s="33" t="s">
        <v>37</v>
      </c>
      <c r="E11" s="33" t="s">
        <v>636</v>
      </c>
      <c r="F11" s="10" t="s">
        <v>559</v>
      </c>
      <c r="G11" s="10" t="s">
        <v>559</v>
      </c>
      <c r="H11" s="10" t="s">
        <v>559</v>
      </c>
      <c r="I11" s="42" t="s">
        <v>1589</v>
      </c>
      <c r="J11" s="10" t="s">
        <v>559</v>
      </c>
      <c r="K11" s="10" t="s">
        <v>559</v>
      </c>
      <c r="L11" s="34" t="s">
        <v>559</v>
      </c>
      <c r="M11" s="10" t="s">
        <v>559</v>
      </c>
      <c r="N11" s="66" t="s">
        <v>559</v>
      </c>
      <c r="O11" s="10" t="s">
        <v>559</v>
      </c>
      <c r="P11" s="34" t="s">
        <v>559</v>
      </c>
      <c r="Q11" s="10"/>
      <c r="R11" s="10" t="s">
        <v>559</v>
      </c>
      <c r="S11" s="10" t="s">
        <v>559</v>
      </c>
      <c r="T11" s="10" t="s">
        <v>559</v>
      </c>
      <c r="U11" s="33" t="s">
        <v>1590</v>
      </c>
      <c r="V11" s="33" t="s">
        <v>559</v>
      </c>
      <c r="W11" s="11" t="s">
        <v>1591</v>
      </c>
      <c r="X11" s="44"/>
      <c r="Y11" s="10" t="s">
        <v>559</v>
      </c>
      <c r="Z11" s="10" t="s">
        <v>559</v>
      </c>
      <c r="AA11" s="95" t="s">
        <v>559</v>
      </c>
      <c r="AB11" s="10" t="s">
        <v>559</v>
      </c>
      <c r="AC11" s="95" t="s">
        <v>1592</v>
      </c>
      <c r="AD11" s="15">
        <v>8</v>
      </c>
    </row>
    <row r="12" spans="1:30" ht="20.100000000000001" customHeight="1">
      <c r="A12" s="12">
        <v>9</v>
      </c>
      <c r="B12" s="13" t="s">
        <v>1639</v>
      </c>
      <c r="C12" s="13" t="s">
        <v>1640</v>
      </c>
      <c r="D12" s="13" t="s">
        <v>1641</v>
      </c>
      <c r="E12" s="13" t="s">
        <v>1712</v>
      </c>
      <c r="F12" s="12" t="s">
        <v>559</v>
      </c>
      <c r="G12" s="12" t="s">
        <v>559</v>
      </c>
      <c r="H12" s="12" t="s">
        <v>559</v>
      </c>
      <c r="I12" s="41" t="s">
        <v>727</v>
      </c>
      <c r="J12" s="12" t="s">
        <v>559</v>
      </c>
      <c r="K12" s="12" t="s">
        <v>559</v>
      </c>
      <c r="L12" s="35" t="s">
        <v>559</v>
      </c>
      <c r="M12" s="12" t="s">
        <v>559</v>
      </c>
      <c r="N12" s="67" t="s">
        <v>559</v>
      </c>
      <c r="O12" s="12" t="s">
        <v>559</v>
      </c>
      <c r="P12" s="35" t="s">
        <v>559</v>
      </c>
      <c r="Q12" s="12">
        <v>204.2287</v>
      </c>
      <c r="R12" s="12" t="s">
        <v>559</v>
      </c>
      <c r="S12" s="12" t="s">
        <v>559</v>
      </c>
      <c r="T12" s="12" t="s">
        <v>559</v>
      </c>
      <c r="U12" s="13" t="s">
        <v>559</v>
      </c>
      <c r="V12" s="13" t="s">
        <v>559</v>
      </c>
      <c r="W12" s="14" t="s">
        <v>728</v>
      </c>
      <c r="X12" s="16"/>
      <c r="Y12" s="12" t="s">
        <v>559</v>
      </c>
      <c r="Z12" s="12" t="s">
        <v>559</v>
      </c>
      <c r="AA12" s="94" t="s">
        <v>559</v>
      </c>
      <c r="AB12" s="12" t="s">
        <v>559</v>
      </c>
      <c r="AC12" s="94" t="s">
        <v>729</v>
      </c>
      <c r="AD12" s="15">
        <v>9</v>
      </c>
    </row>
    <row r="13" spans="1:30" ht="20.100000000000001" customHeight="1">
      <c r="A13" s="37">
        <v>10</v>
      </c>
      <c r="B13" s="38" t="s">
        <v>730</v>
      </c>
      <c r="C13" s="38" t="s">
        <v>321</v>
      </c>
      <c r="D13" s="38" t="s">
        <v>418</v>
      </c>
      <c r="E13" s="38" t="s">
        <v>687</v>
      </c>
      <c r="F13" s="37" t="s">
        <v>559</v>
      </c>
      <c r="G13" s="37" t="s">
        <v>559</v>
      </c>
      <c r="H13" s="37" t="s">
        <v>559</v>
      </c>
      <c r="I13" s="43" t="s">
        <v>419</v>
      </c>
      <c r="J13" s="37" t="s">
        <v>559</v>
      </c>
      <c r="K13" s="37" t="s">
        <v>559</v>
      </c>
      <c r="L13" s="39" t="s">
        <v>559</v>
      </c>
      <c r="M13" s="37" t="s">
        <v>559</v>
      </c>
      <c r="N13" s="68" t="s">
        <v>559</v>
      </c>
      <c r="O13" s="37" t="s">
        <v>559</v>
      </c>
      <c r="P13" s="39" t="s">
        <v>559</v>
      </c>
      <c r="Q13" s="37"/>
      <c r="R13" s="37" t="s">
        <v>559</v>
      </c>
      <c r="S13" s="37" t="s">
        <v>559</v>
      </c>
      <c r="T13" s="37" t="s">
        <v>559</v>
      </c>
      <c r="U13" s="38" t="s">
        <v>559</v>
      </c>
      <c r="V13" s="38" t="s">
        <v>559</v>
      </c>
      <c r="W13" s="40" t="s">
        <v>420</v>
      </c>
      <c r="X13" s="45"/>
      <c r="Y13" s="37" t="s">
        <v>559</v>
      </c>
      <c r="Z13" s="37" t="s">
        <v>559</v>
      </c>
      <c r="AA13" s="37" t="s">
        <v>559</v>
      </c>
      <c r="AB13" s="37" t="s">
        <v>559</v>
      </c>
      <c r="AC13" s="96" t="s">
        <v>889</v>
      </c>
      <c r="AD13" s="15">
        <v>10</v>
      </c>
    </row>
    <row r="14" spans="1:30" ht="20.100000000000001" customHeight="1">
      <c r="A14" s="12">
        <v>11</v>
      </c>
      <c r="B14" s="13" t="s">
        <v>306</v>
      </c>
      <c r="C14" s="13" t="s">
        <v>1121</v>
      </c>
      <c r="D14" s="13" t="s">
        <v>1122</v>
      </c>
      <c r="E14" s="13"/>
      <c r="F14" s="12" t="s">
        <v>559</v>
      </c>
      <c r="G14" s="12" t="s">
        <v>559</v>
      </c>
      <c r="H14" s="12" t="s">
        <v>559</v>
      </c>
      <c r="I14" s="41" t="s">
        <v>1123</v>
      </c>
      <c r="J14" s="12" t="s">
        <v>559</v>
      </c>
      <c r="K14" s="12" t="s">
        <v>559</v>
      </c>
      <c r="L14" s="35" t="s">
        <v>559</v>
      </c>
      <c r="M14" s="12" t="s">
        <v>559</v>
      </c>
      <c r="N14" s="67" t="s">
        <v>559</v>
      </c>
      <c r="O14" s="12" t="s">
        <v>559</v>
      </c>
      <c r="P14" s="35" t="s">
        <v>559</v>
      </c>
      <c r="Q14" s="12"/>
      <c r="R14" s="12" t="s">
        <v>559</v>
      </c>
      <c r="S14" s="12" t="s">
        <v>559</v>
      </c>
      <c r="T14" s="12" t="s">
        <v>559</v>
      </c>
      <c r="U14" s="13" t="s">
        <v>559</v>
      </c>
      <c r="V14" s="13" t="s">
        <v>559</v>
      </c>
      <c r="W14" s="85" t="s">
        <v>1124</v>
      </c>
      <c r="X14" s="85"/>
      <c r="Y14" s="12" t="s">
        <v>559</v>
      </c>
      <c r="Z14" s="12" t="s">
        <v>559</v>
      </c>
      <c r="AA14" s="12" t="s">
        <v>559</v>
      </c>
      <c r="AB14" s="12" t="s">
        <v>559</v>
      </c>
      <c r="AC14" s="98" t="s">
        <v>67</v>
      </c>
      <c r="AD14" s="15">
        <v>11</v>
      </c>
    </row>
    <row r="15" spans="1:30" s="4" customFormat="1" ht="20.100000000000001" customHeight="1">
      <c r="A15" s="10">
        <v>12</v>
      </c>
      <c r="B15" s="33" t="s">
        <v>1125</v>
      </c>
      <c r="C15" s="33" t="s">
        <v>1125</v>
      </c>
      <c r="D15" s="33" t="s">
        <v>1126</v>
      </c>
      <c r="E15" s="33" t="s">
        <v>1126</v>
      </c>
      <c r="F15" s="10" t="s">
        <v>559</v>
      </c>
      <c r="G15" s="10" t="s">
        <v>1127</v>
      </c>
      <c r="H15" s="10" t="s">
        <v>1128</v>
      </c>
      <c r="I15" s="33" t="s">
        <v>1129</v>
      </c>
      <c r="J15" s="10">
        <v>3</v>
      </c>
      <c r="K15" s="10">
        <v>1294</v>
      </c>
      <c r="L15" s="34">
        <v>2</v>
      </c>
      <c r="M15" s="10" t="s">
        <v>915</v>
      </c>
      <c r="N15" s="66" t="s">
        <v>559</v>
      </c>
      <c r="O15" s="10" t="s">
        <v>62</v>
      </c>
      <c r="P15" s="34" t="s">
        <v>1376</v>
      </c>
      <c r="Q15" s="10">
        <v>92.14</v>
      </c>
      <c r="R15" s="10">
        <v>0.86599999999999999</v>
      </c>
      <c r="S15" s="10" t="s">
        <v>1377</v>
      </c>
      <c r="T15" s="10" t="s">
        <v>1378</v>
      </c>
      <c r="U15" s="33" t="s">
        <v>917</v>
      </c>
      <c r="V15" s="33" t="s">
        <v>918</v>
      </c>
      <c r="W15" s="11" t="s">
        <v>920</v>
      </c>
      <c r="X15" s="44"/>
      <c r="Y15" s="10" t="s">
        <v>62</v>
      </c>
      <c r="Z15" s="10" t="s">
        <v>559</v>
      </c>
      <c r="AA15" s="95" t="s">
        <v>559</v>
      </c>
      <c r="AB15" s="10" t="s">
        <v>62</v>
      </c>
      <c r="AC15" s="95" t="s">
        <v>67</v>
      </c>
      <c r="AD15" s="86">
        <v>12</v>
      </c>
    </row>
    <row r="16" spans="1:30" ht="20.100000000000001" customHeight="1">
      <c r="A16" s="12">
        <v>13</v>
      </c>
      <c r="B16" s="13" t="s">
        <v>1647</v>
      </c>
      <c r="C16" s="13" t="s">
        <v>1384</v>
      </c>
      <c r="D16" s="13" t="s">
        <v>911</v>
      </c>
      <c r="E16" s="13" t="s">
        <v>404</v>
      </c>
      <c r="F16" s="12" t="s">
        <v>559</v>
      </c>
      <c r="G16" s="12" t="s">
        <v>405</v>
      </c>
      <c r="H16" s="12" t="s">
        <v>559</v>
      </c>
      <c r="I16" s="41" t="s">
        <v>564</v>
      </c>
      <c r="J16" s="12" t="s">
        <v>559</v>
      </c>
      <c r="K16" s="12" t="s">
        <v>559</v>
      </c>
      <c r="L16" s="35" t="s">
        <v>559</v>
      </c>
      <c r="M16" s="12" t="s">
        <v>559</v>
      </c>
      <c r="N16" s="67" t="s">
        <v>559</v>
      </c>
      <c r="O16" s="12" t="s">
        <v>559</v>
      </c>
      <c r="P16" s="35" t="s">
        <v>559</v>
      </c>
      <c r="Q16" s="12">
        <v>227.13</v>
      </c>
      <c r="R16" s="12" t="s">
        <v>559</v>
      </c>
      <c r="S16" s="12" t="s">
        <v>559</v>
      </c>
      <c r="T16" s="12" t="s">
        <v>559</v>
      </c>
      <c r="U16" s="13" t="s">
        <v>565</v>
      </c>
      <c r="V16" s="13" t="s">
        <v>559</v>
      </c>
      <c r="W16" s="14" t="s">
        <v>566</v>
      </c>
      <c r="X16" s="16"/>
      <c r="Y16" s="12" t="s">
        <v>559</v>
      </c>
      <c r="Z16" s="12" t="s">
        <v>559</v>
      </c>
      <c r="AA16" s="94" t="s">
        <v>559</v>
      </c>
      <c r="AB16" s="12" t="s">
        <v>559</v>
      </c>
      <c r="AC16" s="94" t="s">
        <v>67</v>
      </c>
      <c r="AD16" s="15">
        <v>13</v>
      </c>
    </row>
    <row r="17" spans="1:30" ht="20.100000000000001" customHeight="1">
      <c r="A17" s="10">
        <v>14</v>
      </c>
      <c r="B17" s="33" t="s">
        <v>567</v>
      </c>
      <c r="C17" s="36" t="s">
        <v>568</v>
      </c>
      <c r="D17" s="33" t="s">
        <v>297</v>
      </c>
      <c r="E17" s="33" t="s">
        <v>298</v>
      </c>
      <c r="F17" s="10" t="s">
        <v>62</v>
      </c>
      <c r="G17" s="10" t="s">
        <v>559</v>
      </c>
      <c r="H17" s="10" t="s">
        <v>1128</v>
      </c>
      <c r="I17" s="33" t="s">
        <v>299</v>
      </c>
      <c r="J17" s="10">
        <v>9</v>
      </c>
      <c r="K17" s="10">
        <v>2212</v>
      </c>
      <c r="L17" s="34" t="s">
        <v>300</v>
      </c>
      <c r="M17" s="10" t="s">
        <v>301</v>
      </c>
      <c r="N17" s="66" t="s">
        <v>559</v>
      </c>
      <c r="O17" s="10" t="s">
        <v>62</v>
      </c>
      <c r="P17" s="34" t="s">
        <v>559</v>
      </c>
      <c r="Q17" s="10">
        <v>152.24100000000001</v>
      </c>
      <c r="R17" s="10" t="s">
        <v>559</v>
      </c>
      <c r="S17" s="10" t="s">
        <v>559</v>
      </c>
      <c r="T17" s="10" t="s">
        <v>559</v>
      </c>
      <c r="U17" s="33" t="s">
        <v>376</v>
      </c>
      <c r="V17" s="33" t="s">
        <v>377</v>
      </c>
      <c r="W17" s="11" t="s">
        <v>559</v>
      </c>
      <c r="X17" s="44"/>
      <c r="Y17" s="10" t="s">
        <v>62</v>
      </c>
      <c r="Z17" s="10" t="s">
        <v>62</v>
      </c>
      <c r="AA17" s="95" t="s">
        <v>559</v>
      </c>
      <c r="AB17" s="10" t="s">
        <v>559</v>
      </c>
      <c r="AC17" s="95" t="s">
        <v>1592</v>
      </c>
      <c r="AD17" s="15">
        <v>14</v>
      </c>
    </row>
    <row r="18" spans="1:30" ht="20.100000000000001" customHeight="1">
      <c r="A18" s="12">
        <v>15</v>
      </c>
      <c r="B18" s="13" t="s">
        <v>64</v>
      </c>
      <c r="C18" s="13" t="s">
        <v>568</v>
      </c>
      <c r="D18" s="13" t="s">
        <v>297</v>
      </c>
      <c r="E18" s="13" t="s">
        <v>298</v>
      </c>
      <c r="F18" s="12" t="s">
        <v>62</v>
      </c>
      <c r="G18" s="12" t="s">
        <v>559</v>
      </c>
      <c r="H18" s="12" t="s">
        <v>1128</v>
      </c>
      <c r="I18" s="13" t="s">
        <v>299</v>
      </c>
      <c r="J18" s="12">
        <v>9</v>
      </c>
      <c r="K18" s="12">
        <v>2212</v>
      </c>
      <c r="L18" s="35" t="s">
        <v>300</v>
      </c>
      <c r="M18" s="12" t="s">
        <v>65</v>
      </c>
      <c r="N18" s="67" t="s">
        <v>559</v>
      </c>
      <c r="O18" s="12" t="s">
        <v>62</v>
      </c>
      <c r="P18" s="35" t="s">
        <v>559</v>
      </c>
      <c r="Q18" s="12">
        <v>152.24100000000001</v>
      </c>
      <c r="R18" s="12" t="s">
        <v>559</v>
      </c>
      <c r="S18" s="12" t="s">
        <v>559</v>
      </c>
      <c r="T18" s="12" t="s">
        <v>559</v>
      </c>
      <c r="U18" s="13" t="s">
        <v>376</v>
      </c>
      <c r="V18" s="13" t="s">
        <v>377</v>
      </c>
      <c r="W18" s="14" t="s">
        <v>559</v>
      </c>
      <c r="X18" s="16"/>
      <c r="Y18" s="12" t="s">
        <v>62</v>
      </c>
      <c r="Z18" s="12" t="s">
        <v>62</v>
      </c>
      <c r="AA18" s="94" t="s">
        <v>559</v>
      </c>
      <c r="AB18" s="12" t="s">
        <v>559</v>
      </c>
      <c r="AC18" s="94" t="s">
        <v>1592</v>
      </c>
      <c r="AD18" s="15">
        <v>15</v>
      </c>
    </row>
    <row r="19" spans="1:30" ht="20.100000000000001" customHeight="1">
      <c r="A19" s="10">
        <v>16</v>
      </c>
      <c r="B19" s="33" t="s">
        <v>971</v>
      </c>
      <c r="C19" s="33" t="s">
        <v>971</v>
      </c>
      <c r="D19" s="33" t="s">
        <v>1222</v>
      </c>
      <c r="E19" s="33" t="s">
        <v>1222</v>
      </c>
      <c r="F19" s="10" t="s">
        <v>559</v>
      </c>
      <c r="G19" s="10" t="s">
        <v>1696</v>
      </c>
      <c r="H19" s="10" t="s">
        <v>1128</v>
      </c>
      <c r="I19" s="33" t="s">
        <v>1223</v>
      </c>
      <c r="J19" s="10" t="s">
        <v>1224</v>
      </c>
      <c r="K19" s="10">
        <v>1648</v>
      </c>
      <c r="L19" s="34">
        <v>2</v>
      </c>
      <c r="M19" s="10" t="s">
        <v>915</v>
      </c>
      <c r="N19" s="66" t="s">
        <v>559</v>
      </c>
      <c r="O19" s="10" t="s">
        <v>62</v>
      </c>
      <c r="P19" s="34" t="s">
        <v>1225</v>
      </c>
      <c r="Q19" s="10">
        <v>41.05</v>
      </c>
      <c r="R19" s="10">
        <v>0.78220000000000001</v>
      </c>
      <c r="S19" s="10" t="s">
        <v>1226</v>
      </c>
      <c r="T19" s="10" t="s">
        <v>1227</v>
      </c>
      <c r="U19" s="33" t="s">
        <v>1228</v>
      </c>
      <c r="V19" s="33" t="s">
        <v>1033</v>
      </c>
      <c r="W19" s="11" t="s">
        <v>1034</v>
      </c>
      <c r="X19" s="44"/>
      <c r="Y19" s="10" t="s">
        <v>62</v>
      </c>
      <c r="Z19" s="10" t="s">
        <v>559</v>
      </c>
      <c r="AA19" s="95" t="s">
        <v>559</v>
      </c>
      <c r="AB19" s="10" t="s">
        <v>62</v>
      </c>
      <c r="AC19" s="95" t="s">
        <v>67</v>
      </c>
      <c r="AD19" s="86">
        <v>16</v>
      </c>
    </row>
    <row r="20" spans="1:30" ht="20.100000000000001" customHeight="1">
      <c r="A20" s="12">
        <v>17</v>
      </c>
      <c r="B20" s="13" t="s">
        <v>624</v>
      </c>
      <c r="C20" s="13" t="s">
        <v>624</v>
      </c>
      <c r="D20" s="13" t="s">
        <v>625</v>
      </c>
      <c r="E20" s="13" t="s">
        <v>625</v>
      </c>
      <c r="F20" s="12" t="s">
        <v>559</v>
      </c>
      <c r="G20" s="12" t="s">
        <v>1696</v>
      </c>
      <c r="H20" s="12" t="s">
        <v>559</v>
      </c>
      <c r="I20" s="41" t="s">
        <v>626</v>
      </c>
      <c r="J20" s="12" t="s">
        <v>130</v>
      </c>
      <c r="K20" s="12">
        <v>1090</v>
      </c>
      <c r="L20" s="35">
        <v>2</v>
      </c>
      <c r="M20" s="12" t="s">
        <v>915</v>
      </c>
      <c r="N20" s="67" t="s">
        <v>559</v>
      </c>
      <c r="O20" s="12" t="s">
        <v>559</v>
      </c>
      <c r="P20" s="35" t="s">
        <v>215</v>
      </c>
      <c r="Q20" s="12">
        <v>58.08</v>
      </c>
      <c r="R20" s="12" t="s">
        <v>1049</v>
      </c>
      <c r="S20" s="12" t="s">
        <v>1050</v>
      </c>
      <c r="T20" s="12" t="s">
        <v>1665</v>
      </c>
      <c r="U20" s="13" t="s">
        <v>1666</v>
      </c>
      <c r="V20" s="13" t="s">
        <v>1385</v>
      </c>
      <c r="W20" s="14" t="s">
        <v>1386</v>
      </c>
      <c r="X20" s="16"/>
      <c r="Y20" s="12" t="s">
        <v>559</v>
      </c>
      <c r="Z20" s="12" t="s">
        <v>559</v>
      </c>
      <c r="AA20" s="94" t="s">
        <v>559</v>
      </c>
      <c r="AB20" s="12" t="s">
        <v>62</v>
      </c>
      <c r="AC20" s="94" t="s">
        <v>889</v>
      </c>
      <c r="AD20" s="15">
        <v>17</v>
      </c>
    </row>
    <row r="21" spans="1:30" ht="20.100000000000001" customHeight="1">
      <c r="A21" s="10">
        <v>18</v>
      </c>
      <c r="B21" s="33" t="s">
        <v>1387</v>
      </c>
      <c r="C21" s="33" t="s">
        <v>1387</v>
      </c>
      <c r="D21" s="33" t="s">
        <v>1388</v>
      </c>
      <c r="E21" s="33" t="s">
        <v>238</v>
      </c>
      <c r="F21" s="10" t="s">
        <v>559</v>
      </c>
      <c r="G21" s="10" t="s">
        <v>559</v>
      </c>
      <c r="H21" s="10" t="s">
        <v>559</v>
      </c>
      <c r="I21" s="42" t="s">
        <v>239</v>
      </c>
      <c r="J21" s="10" t="s">
        <v>559</v>
      </c>
      <c r="K21" s="10" t="s">
        <v>559</v>
      </c>
      <c r="L21" s="34" t="s">
        <v>559</v>
      </c>
      <c r="M21" s="10" t="s">
        <v>559</v>
      </c>
      <c r="N21" s="66" t="s">
        <v>559</v>
      </c>
      <c r="O21" s="10" t="s">
        <v>559</v>
      </c>
      <c r="P21" s="34" t="s">
        <v>559</v>
      </c>
      <c r="Q21" s="10" t="s">
        <v>559</v>
      </c>
      <c r="R21" s="10" t="s">
        <v>559</v>
      </c>
      <c r="S21" s="10" t="s">
        <v>559</v>
      </c>
      <c r="T21" s="10" t="s">
        <v>559</v>
      </c>
      <c r="U21" s="33" t="s">
        <v>240</v>
      </c>
      <c r="V21" s="33" t="s">
        <v>559</v>
      </c>
      <c r="W21" s="11" t="s">
        <v>559</v>
      </c>
      <c r="X21" s="44"/>
      <c r="Y21" s="10" t="s">
        <v>559</v>
      </c>
      <c r="Z21" s="10" t="s">
        <v>559</v>
      </c>
      <c r="AA21" s="95" t="s">
        <v>559</v>
      </c>
      <c r="AB21" s="10" t="s">
        <v>559</v>
      </c>
      <c r="AC21" s="95" t="s">
        <v>67</v>
      </c>
      <c r="AD21" s="15">
        <v>18</v>
      </c>
    </row>
    <row r="22" spans="1:30" ht="20.100000000000001" customHeight="1">
      <c r="A22" s="12">
        <v>19</v>
      </c>
      <c r="B22" s="13" t="s">
        <v>241</v>
      </c>
      <c r="C22" s="13" t="s">
        <v>241</v>
      </c>
      <c r="D22" s="13" t="s">
        <v>1717</v>
      </c>
      <c r="E22" s="13" t="s">
        <v>1717</v>
      </c>
      <c r="F22" s="12" t="s">
        <v>559</v>
      </c>
      <c r="G22" s="12" t="s">
        <v>559</v>
      </c>
      <c r="H22" s="12" t="s">
        <v>559</v>
      </c>
      <c r="I22" s="41" t="s">
        <v>1718</v>
      </c>
      <c r="J22" s="12" t="s">
        <v>559</v>
      </c>
      <c r="K22" s="12" t="s">
        <v>559</v>
      </c>
      <c r="L22" s="35" t="s">
        <v>559</v>
      </c>
      <c r="M22" s="12" t="s">
        <v>559</v>
      </c>
      <c r="N22" s="67" t="s">
        <v>559</v>
      </c>
      <c r="O22" s="12" t="s">
        <v>559</v>
      </c>
      <c r="P22" s="35" t="s">
        <v>559</v>
      </c>
      <c r="Q22" s="12" t="s">
        <v>559</v>
      </c>
      <c r="R22" s="12" t="s">
        <v>559</v>
      </c>
      <c r="S22" s="12" t="s">
        <v>559</v>
      </c>
      <c r="T22" s="12" t="s">
        <v>559</v>
      </c>
      <c r="U22" s="13" t="s">
        <v>240</v>
      </c>
      <c r="V22" s="13" t="s">
        <v>559</v>
      </c>
      <c r="W22" s="14" t="s">
        <v>1364</v>
      </c>
      <c r="X22" s="16"/>
      <c r="Y22" s="12" t="s">
        <v>559</v>
      </c>
      <c r="Z22" s="12" t="s">
        <v>559</v>
      </c>
      <c r="AA22" s="94" t="s">
        <v>559</v>
      </c>
      <c r="AB22" s="12" t="s">
        <v>559</v>
      </c>
      <c r="AC22" s="94" t="s">
        <v>67</v>
      </c>
      <c r="AD22" s="15">
        <v>19</v>
      </c>
    </row>
    <row r="23" spans="1:30" ht="20.100000000000001" customHeight="1">
      <c r="A23" s="37">
        <v>20</v>
      </c>
      <c r="B23" s="38" t="s">
        <v>1365</v>
      </c>
      <c r="C23" s="38" t="s">
        <v>1365</v>
      </c>
      <c r="D23" s="38" t="s">
        <v>544</v>
      </c>
      <c r="E23" s="38" t="s">
        <v>1391</v>
      </c>
      <c r="F23" s="37" t="s">
        <v>559</v>
      </c>
      <c r="G23" s="37" t="s">
        <v>530</v>
      </c>
      <c r="H23" s="37" t="s">
        <v>1128</v>
      </c>
      <c r="I23" s="43" t="s">
        <v>1667</v>
      </c>
      <c r="J23" s="37" t="s">
        <v>1668</v>
      </c>
      <c r="K23" s="37">
        <v>2672</v>
      </c>
      <c r="L23" s="39">
        <v>3</v>
      </c>
      <c r="M23" s="37" t="s">
        <v>301</v>
      </c>
      <c r="N23" s="68" t="s">
        <v>559</v>
      </c>
      <c r="O23" s="37" t="s">
        <v>62</v>
      </c>
      <c r="P23" s="39" t="s">
        <v>1669</v>
      </c>
      <c r="Q23" s="37">
        <v>35.049999999999997</v>
      </c>
      <c r="R23" s="37" t="s">
        <v>182</v>
      </c>
      <c r="S23" s="37" t="s">
        <v>559</v>
      </c>
      <c r="T23" s="37" t="s">
        <v>559</v>
      </c>
      <c r="U23" s="38" t="s">
        <v>183</v>
      </c>
      <c r="V23" s="38" t="s">
        <v>184</v>
      </c>
      <c r="W23" s="40" t="s">
        <v>185</v>
      </c>
      <c r="X23" s="45"/>
      <c r="Y23" s="37" t="s">
        <v>62</v>
      </c>
      <c r="Z23" s="37" t="s">
        <v>559</v>
      </c>
      <c r="AA23" s="37" t="s">
        <v>559</v>
      </c>
      <c r="AB23" s="37" t="s">
        <v>559</v>
      </c>
      <c r="AC23" s="96" t="s">
        <v>1592</v>
      </c>
      <c r="AD23" s="86">
        <v>20</v>
      </c>
    </row>
    <row r="24" spans="1:30" ht="20.100000000000001" customHeight="1">
      <c r="A24" s="12">
        <v>21</v>
      </c>
      <c r="B24" s="13" t="s">
        <v>1672</v>
      </c>
      <c r="C24" s="13" t="s">
        <v>31</v>
      </c>
      <c r="D24" s="13" t="s">
        <v>32</v>
      </c>
      <c r="E24" s="13" t="s">
        <v>33</v>
      </c>
      <c r="F24" s="12" t="s">
        <v>559</v>
      </c>
      <c r="G24" s="12" t="s">
        <v>559</v>
      </c>
      <c r="H24" s="12" t="s">
        <v>559</v>
      </c>
      <c r="I24" s="41" t="s">
        <v>34</v>
      </c>
      <c r="J24" s="12" t="s">
        <v>559</v>
      </c>
      <c r="K24" s="12" t="s">
        <v>559</v>
      </c>
      <c r="L24" s="35" t="s">
        <v>559</v>
      </c>
      <c r="M24" s="12" t="s">
        <v>559</v>
      </c>
      <c r="N24" s="67" t="s">
        <v>559</v>
      </c>
      <c r="O24" s="12" t="s">
        <v>559</v>
      </c>
      <c r="P24" s="35" t="s">
        <v>559</v>
      </c>
      <c r="Q24" s="12" t="s">
        <v>559</v>
      </c>
      <c r="R24" s="12" t="s">
        <v>559</v>
      </c>
      <c r="S24" s="12" t="s">
        <v>559</v>
      </c>
      <c r="T24" s="12" t="s">
        <v>559</v>
      </c>
      <c r="U24" s="13" t="s">
        <v>35</v>
      </c>
      <c r="V24" s="13" t="s">
        <v>608</v>
      </c>
      <c r="W24" s="85" t="s">
        <v>559</v>
      </c>
      <c r="X24" s="85"/>
      <c r="Y24" s="12" t="s">
        <v>559</v>
      </c>
      <c r="Z24" s="12" t="s">
        <v>559</v>
      </c>
      <c r="AA24" s="12" t="s">
        <v>559</v>
      </c>
      <c r="AB24" s="12" t="s">
        <v>559</v>
      </c>
      <c r="AC24" s="98" t="s">
        <v>67</v>
      </c>
      <c r="AD24" s="15">
        <v>21</v>
      </c>
    </row>
    <row r="25" spans="1:30" ht="20.100000000000001" customHeight="1">
      <c r="A25" s="10">
        <v>22</v>
      </c>
      <c r="B25" s="33" t="s">
        <v>622</v>
      </c>
      <c r="C25" s="33" t="s">
        <v>622</v>
      </c>
      <c r="D25" s="33" t="s">
        <v>591</v>
      </c>
      <c r="E25" s="33" t="s">
        <v>591</v>
      </c>
      <c r="F25" s="10" t="s">
        <v>559</v>
      </c>
      <c r="G25" s="10" t="s">
        <v>559</v>
      </c>
      <c r="H25" s="10" t="s">
        <v>559</v>
      </c>
      <c r="I25" s="33" t="s">
        <v>1794</v>
      </c>
      <c r="J25" s="10" t="s">
        <v>559</v>
      </c>
      <c r="K25" s="10" t="s">
        <v>559</v>
      </c>
      <c r="L25" s="34" t="s">
        <v>559</v>
      </c>
      <c r="M25" s="10" t="s">
        <v>559</v>
      </c>
      <c r="N25" s="66" t="s">
        <v>559</v>
      </c>
      <c r="O25" s="10" t="s">
        <v>559</v>
      </c>
      <c r="P25" s="34" t="s">
        <v>1144</v>
      </c>
      <c r="Q25" s="10">
        <v>68.08</v>
      </c>
      <c r="R25" s="10" t="s">
        <v>559</v>
      </c>
      <c r="S25" s="10" t="s">
        <v>1375</v>
      </c>
      <c r="T25" s="10" t="s">
        <v>559</v>
      </c>
      <c r="U25" s="33" t="s">
        <v>1658</v>
      </c>
      <c r="V25" s="33" t="s">
        <v>1048</v>
      </c>
      <c r="W25" s="11" t="s">
        <v>1269</v>
      </c>
      <c r="X25" s="44"/>
      <c r="Y25" s="10" t="s">
        <v>559</v>
      </c>
      <c r="Z25" s="10" t="s">
        <v>559</v>
      </c>
      <c r="AA25" s="95" t="s">
        <v>559</v>
      </c>
      <c r="AB25" s="10" t="s">
        <v>62</v>
      </c>
      <c r="AC25" s="95" t="s">
        <v>1592</v>
      </c>
      <c r="AD25" s="15">
        <v>22</v>
      </c>
    </row>
    <row r="26" spans="1:30" s="4" customFormat="1" ht="20.100000000000001" customHeight="1">
      <c r="A26" s="12">
        <v>23</v>
      </c>
      <c r="B26" s="13" t="s">
        <v>1270</v>
      </c>
      <c r="C26" s="13" t="s">
        <v>1271</v>
      </c>
      <c r="D26" s="13" t="s">
        <v>1272</v>
      </c>
      <c r="E26" s="13" t="s">
        <v>1273</v>
      </c>
      <c r="F26" s="12" t="s">
        <v>559</v>
      </c>
      <c r="G26" s="12" t="s">
        <v>1696</v>
      </c>
      <c r="H26" s="12" t="s">
        <v>559</v>
      </c>
      <c r="I26" s="41" t="s">
        <v>1389</v>
      </c>
      <c r="J26" s="12" t="s">
        <v>1390</v>
      </c>
      <c r="K26" s="12">
        <v>1170</v>
      </c>
      <c r="L26" s="35">
        <v>2</v>
      </c>
      <c r="M26" s="12" t="s">
        <v>1511</v>
      </c>
      <c r="N26" s="67" t="s">
        <v>559</v>
      </c>
      <c r="O26" s="12" t="s">
        <v>559</v>
      </c>
      <c r="P26" s="35" t="s">
        <v>673</v>
      </c>
      <c r="Q26" s="12">
        <v>46.07</v>
      </c>
      <c r="R26" s="12">
        <v>0.79469999999999996</v>
      </c>
      <c r="S26" s="12" t="s">
        <v>13</v>
      </c>
      <c r="T26" s="12" t="s">
        <v>14</v>
      </c>
      <c r="U26" s="13" t="s">
        <v>15</v>
      </c>
      <c r="V26" s="13" t="s">
        <v>1570</v>
      </c>
      <c r="W26" s="14" t="s">
        <v>1131</v>
      </c>
      <c r="X26" s="16"/>
      <c r="Y26" s="12" t="s">
        <v>559</v>
      </c>
      <c r="Z26" s="12" t="s">
        <v>559</v>
      </c>
      <c r="AA26" s="94" t="s">
        <v>559</v>
      </c>
      <c r="AB26" s="12" t="s">
        <v>62</v>
      </c>
      <c r="AC26" s="94" t="s">
        <v>889</v>
      </c>
      <c r="AD26" s="15">
        <v>23</v>
      </c>
    </row>
    <row r="27" spans="1:30" ht="20.100000000000001" customHeight="1">
      <c r="A27" s="10">
        <v>24</v>
      </c>
      <c r="B27" s="33" t="s">
        <v>1132</v>
      </c>
      <c r="C27" s="36" t="s">
        <v>1133</v>
      </c>
      <c r="D27" s="33" t="s">
        <v>1134</v>
      </c>
      <c r="E27" s="33" t="s">
        <v>1135</v>
      </c>
      <c r="F27" s="10" t="s">
        <v>559</v>
      </c>
      <c r="G27" s="10" t="s">
        <v>1136</v>
      </c>
      <c r="H27" s="10" t="s">
        <v>1137</v>
      </c>
      <c r="I27" s="33" t="s">
        <v>1138</v>
      </c>
      <c r="J27" s="10" t="s">
        <v>1743</v>
      </c>
      <c r="K27" s="10">
        <v>2491</v>
      </c>
      <c r="L27" s="34">
        <v>3</v>
      </c>
      <c r="M27" s="10" t="s">
        <v>301</v>
      </c>
      <c r="N27" s="66" t="s">
        <v>559</v>
      </c>
      <c r="O27" s="10" t="s">
        <v>62</v>
      </c>
      <c r="P27" s="34" t="s">
        <v>1744</v>
      </c>
      <c r="Q27" s="10">
        <v>61.1</v>
      </c>
      <c r="R27" s="10">
        <v>1.02</v>
      </c>
      <c r="S27" s="10" t="s">
        <v>1745</v>
      </c>
      <c r="T27" s="10" t="s">
        <v>30</v>
      </c>
      <c r="U27" s="33" t="s">
        <v>559</v>
      </c>
      <c r="V27" s="33" t="s">
        <v>103</v>
      </c>
      <c r="W27" s="11" t="s">
        <v>104</v>
      </c>
      <c r="X27" s="44"/>
      <c r="Y27" s="10" t="s">
        <v>62</v>
      </c>
      <c r="Z27" s="10" t="s">
        <v>559</v>
      </c>
      <c r="AA27" s="95" t="s">
        <v>559</v>
      </c>
      <c r="AB27" s="10" t="s">
        <v>62</v>
      </c>
      <c r="AC27" s="95" t="s">
        <v>67</v>
      </c>
      <c r="AD27" s="86">
        <v>24</v>
      </c>
    </row>
    <row r="28" spans="1:30" ht="20.100000000000001" customHeight="1">
      <c r="A28" s="12">
        <v>25</v>
      </c>
      <c r="B28" s="13" t="s">
        <v>105</v>
      </c>
      <c r="C28" s="13" t="s">
        <v>1133</v>
      </c>
      <c r="D28" s="13" t="s">
        <v>1134</v>
      </c>
      <c r="E28" s="13" t="s">
        <v>1135</v>
      </c>
      <c r="F28" s="12" t="s">
        <v>559</v>
      </c>
      <c r="G28" s="12" t="s">
        <v>1136</v>
      </c>
      <c r="H28" s="12" t="s">
        <v>1137</v>
      </c>
      <c r="I28" s="13" t="s">
        <v>1138</v>
      </c>
      <c r="J28" s="12" t="s">
        <v>1743</v>
      </c>
      <c r="K28" s="12">
        <v>2491</v>
      </c>
      <c r="L28" s="35">
        <v>3</v>
      </c>
      <c r="M28" s="12" t="s">
        <v>106</v>
      </c>
      <c r="N28" s="67" t="s">
        <v>559</v>
      </c>
      <c r="O28" s="12" t="s">
        <v>62</v>
      </c>
      <c r="P28" s="35" t="s">
        <v>1744</v>
      </c>
      <c r="Q28" s="12">
        <v>61.1</v>
      </c>
      <c r="R28" s="12">
        <v>1.02</v>
      </c>
      <c r="S28" s="12" t="s">
        <v>1745</v>
      </c>
      <c r="T28" s="12" t="s">
        <v>30</v>
      </c>
      <c r="U28" s="13" t="s">
        <v>559</v>
      </c>
      <c r="V28" s="13" t="s">
        <v>103</v>
      </c>
      <c r="W28" s="14" t="s">
        <v>104</v>
      </c>
      <c r="X28" s="16"/>
      <c r="Y28" s="12" t="s">
        <v>62</v>
      </c>
      <c r="Z28" s="12" t="s">
        <v>559</v>
      </c>
      <c r="AA28" s="94" t="s">
        <v>559</v>
      </c>
      <c r="AB28" s="12" t="s">
        <v>62</v>
      </c>
      <c r="AC28" s="94" t="s">
        <v>67</v>
      </c>
      <c r="AD28" s="15">
        <v>25</v>
      </c>
    </row>
    <row r="29" spans="1:30" ht="20.100000000000001" customHeight="1">
      <c r="A29" s="10">
        <v>26</v>
      </c>
      <c r="B29" s="33" t="s">
        <v>107</v>
      </c>
      <c r="C29" s="33" t="s">
        <v>107</v>
      </c>
      <c r="D29" s="33" t="s">
        <v>108</v>
      </c>
      <c r="E29" s="33" t="s">
        <v>108</v>
      </c>
      <c r="F29" s="10" t="s">
        <v>559</v>
      </c>
      <c r="G29" s="10" t="s">
        <v>331</v>
      </c>
      <c r="H29" s="10" t="s">
        <v>1128</v>
      </c>
      <c r="I29" s="33" t="s">
        <v>1373</v>
      </c>
      <c r="J29" s="10" t="s">
        <v>1374</v>
      </c>
      <c r="K29" s="10">
        <v>1307</v>
      </c>
      <c r="L29" s="34">
        <v>2</v>
      </c>
      <c r="M29" s="10" t="s">
        <v>915</v>
      </c>
      <c r="N29" s="66" t="s">
        <v>559</v>
      </c>
      <c r="O29" s="10" t="s">
        <v>62</v>
      </c>
      <c r="P29" s="34" t="s">
        <v>559</v>
      </c>
      <c r="Q29" s="10">
        <v>106.17</v>
      </c>
      <c r="R29" s="10" t="s">
        <v>559</v>
      </c>
      <c r="S29" s="10" t="s">
        <v>1372</v>
      </c>
      <c r="T29" s="10" t="s">
        <v>426</v>
      </c>
      <c r="U29" s="33" t="s">
        <v>559</v>
      </c>
      <c r="V29" s="33" t="s">
        <v>1379</v>
      </c>
      <c r="W29" s="11" t="s">
        <v>1380</v>
      </c>
      <c r="X29" s="44"/>
      <c r="Y29" s="10" t="s">
        <v>62</v>
      </c>
      <c r="Z29" s="10" t="s">
        <v>559</v>
      </c>
      <c r="AA29" s="95" t="s">
        <v>559</v>
      </c>
      <c r="AB29" s="10" t="s">
        <v>62</v>
      </c>
      <c r="AC29" s="95" t="s">
        <v>67</v>
      </c>
      <c r="AD29" s="15">
        <v>26</v>
      </c>
    </row>
    <row r="30" spans="1:30" ht="20.100000000000001" customHeight="1">
      <c r="A30" s="12">
        <v>27</v>
      </c>
      <c r="B30" s="13" t="s">
        <v>1381</v>
      </c>
      <c r="C30" s="13" t="s">
        <v>1381</v>
      </c>
      <c r="D30" s="13" t="s">
        <v>1382</v>
      </c>
      <c r="E30" s="13" t="s">
        <v>263</v>
      </c>
      <c r="F30" s="12" t="s">
        <v>559</v>
      </c>
      <c r="G30" s="12" t="s">
        <v>559</v>
      </c>
      <c r="H30" s="12" t="s">
        <v>559</v>
      </c>
      <c r="I30" s="41" t="s">
        <v>264</v>
      </c>
      <c r="J30" s="12" t="s">
        <v>559</v>
      </c>
      <c r="K30" s="12" t="s">
        <v>559</v>
      </c>
      <c r="L30" s="35" t="s">
        <v>559</v>
      </c>
      <c r="M30" s="12" t="s">
        <v>559</v>
      </c>
      <c r="N30" s="67" t="s">
        <v>559</v>
      </c>
      <c r="O30" s="12" t="s">
        <v>559</v>
      </c>
      <c r="P30" s="35" t="s">
        <v>559</v>
      </c>
      <c r="Q30" s="12">
        <v>63.06</v>
      </c>
      <c r="R30" s="12" t="s">
        <v>559</v>
      </c>
      <c r="S30" s="12" t="s">
        <v>559</v>
      </c>
      <c r="T30" s="12" t="s">
        <v>559</v>
      </c>
      <c r="U30" s="13" t="s">
        <v>265</v>
      </c>
      <c r="V30" s="13" t="s">
        <v>266</v>
      </c>
      <c r="W30" s="14" t="s">
        <v>267</v>
      </c>
      <c r="X30" s="16"/>
      <c r="Y30" s="12" t="s">
        <v>559</v>
      </c>
      <c r="Z30" s="12" t="s">
        <v>559</v>
      </c>
      <c r="AA30" s="94" t="s">
        <v>559</v>
      </c>
      <c r="AB30" s="12" t="s">
        <v>559</v>
      </c>
      <c r="AC30" s="94" t="s">
        <v>67</v>
      </c>
      <c r="AD30" s="15">
        <v>27</v>
      </c>
    </row>
    <row r="31" spans="1:30" ht="20.100000000000001" customHeight="1">
      <c r="A31" s="10">
        <v>28</v>
      </c>
      <c r="B31" s="33" t="s">
        <v>268</v>
      </c>
      <c r="C31" s="33" t="s">
        <v>268</v>
      </c>
      <c r="D31" s="33" t="s">
        <v>269</v>
      </c>
      <c r="E31" s="33" t="s">
        <v>269</v>
      </c>
      <c r="F31" s="10" t="s">
        <v>559</v>
      </c>
      <c r="G31" s="10" t="s">
        <v>559</v>
      </c>
      <c r="H31" s="10" t="s">
        <v>559</v>
      </c>
      <c r="I31" s="42" t="s">
        <v>345</v>
      </c>
      <c r="J31" s="10" t="s">
        <v>559</v>
      </c>
      <c r="K31" s="10" t="s">
        <v>559</v>
      </c>
      <c r="L31" s="34" t="s">
        <v>559</v>
      </c>
      <c r="M31" s="10" t="s">
        <v>559</v>
      </c>
      <c r="N31" s="66" t="s">
        <v>559</v>
      </c>
      <c r="O31" s="10" t="s">
        <v>559</v>
      </c>
      <c r="P31" s="34" t="s">
        <v>559</v>
      </c>
      <c r="Q31" s="10">
        <v>75.069999999999993</v>
      </c>
      <c r="R31" s="10">
        <v>1.1607000000000001</v>
      </c>
      <c r="S31" s="10" t="s">
        <v>559</v>
      </c>
      <c r="T31" s="10" t="s">
        <v>559</v>
      </c>
      <c r="U31" s="33" t="s">
        <v>28</v>
      </c>
      <c r="V31" s="33" t="s">
        <v>1033</v>
      </c>
      <c r="W31" s="11" t="s">
        <v>29</v>
      </c>
      <c r="X31" s="44"/>
      <c r="Y31" s="10" t="s">
        <v>559</v>
      </c>
      <c r="Z31" s="10" t="s">
        <v>559</v>
      </c>
      <c r="AA31" s="95" t="s">
        <v>559</v>
      </c>
      <c r="AB31" s="10" t="s">
        <v>559</v>
      </c>
      <c r="AC31" s="95" t="s">
        <v>67</v>
      </c>
      <c r="AD31" s="86">
        <v>28</v>
      </c>
    </row>
    <row r="32" spans="1:30" ht="20.100000000000001" customHeight="1">
      <c r="A32" s="12">
        <v>29</v>
      </c>
      <c r="B32" s="13" t="s">
        <v>11</v>
      </c>
      <c r="C32" s="13" t="s">
        <v>12</v>
      </c>
      <c r="D32" s="13" t="s">
        <v>1514</v>
      </c>
      <c r="E32" s="13" t="s">
        <v>576</v>
      </c>
      <c r="F32" s="12" t="s">
        <v>559</v>
      </c>
      <c r="G32" s="12" t="s">
        <v>330</v>
      </c>
      <c r="H32" s="12" t="s">
        <v>559</v>
      </c>
      <c r="I32" s="41" t="s">
        <v>577</v>
      </c>
      <c r="J32" s="12" t="s">
        <v>559</v>
      </c>
      <c r="K32" s="12" t="s">
        <v>559</v>
      </c>
      <c r="L32" s="35" t="s">
        <v>559</v>
      </c>
      <c r="M32" s="12" t="s">
        <v>559</v>
      </c>
      <c r="N32" s="67" t="s">
        <v>559</v>
      </c>
      <c r="O32" s="12" t="s">
        <v>559</v>
      </c>
      <c r="P32" s="35" t="s">
        <v>578</v>
      </c>
      <c r="Q32" s="12">
        <v>92.09</v>
      </c>
      <c r="R32" s="12">
        <v>1.2613000000000001</v>
      </c>
      <c r="S32" s="12" t="s">
        <v>559</v>
      </c>
      <c r="T32" s="12" t="s">
        <v>559</v>
      </c>
      <c r="U32" s="13" t="s">
        <v>606</v>
      </c>
      <c r="V32" s="13" t="s">
        <v>607</v>
      </c>
      <c r="W32" s="14" t="s">
        <v>307</v>
      </c>
      <c r="X32" s="16"/>
      <c r="Y32" s="12" t="s">
        <v>559</v>
      </c>
      <c r="Z32" s="12" t="s">
        <v>559</v>
      </c>
      <c r="AA32" s="94" t="s">
        <v>559</v>
      </c>
      <c r="AB32" s="12" t="s">
        <v>559</v>
      </c>
      <c r="AC32" s="94" t="s">
        <v>67</v>
      </c>
      <c r="AD32" s="15">
        <v>29</v>
      </c>
    </row>
    <row r="33" spans="1:30" ht="20.100000000000001" customHeight="1">
      <c r="A33" s="37">
        <v>30</v>
      </c>
      <c r="B33" s="38" t="s">
        <v>216</v>
      </c>
      <c r="C33" s="38" t="s">
        <v>217</v>
      </c>
      <c r="D33" s="38" t="s">
        <v>452</v>
      </c>
      <c r="E33" s="38" t="s">
        <v>452</v>
      </c>
      <c r="F33" s="37" t="s">
        <v>62</v>
      </c>
      <c r="G33" s="37" t="s">
        <v>559</v>
      </c>
      <c r="H33" s="37" t="s">
        <v>559</v>
      </c>
      <c r="I33" s="43" t="s">
        <v>453</v>
      </c>
      <c r="J33" s="37" t="s">
        <v>139</v>
      </c>
      <c r="K33" s="37">
        <v>2810</v>
      </c>
      <c r="L33" s="39" t="s">
        <v>140</v>
      </c>
      <c r="M33" s="37" t="s">
        <v>255</v>
      </c>
      <c r="N33" s="68" t="s">
        <v>559</v>
      </c>
      <c r="O33" s="37" t="s">
        <v>141</v>
      </c>
      <c r="P33" s="39" t="s">
        <v>142</v>
      </c>
      <c r="Q33" s="37">
        <v>100.12</v>
      </c>
      <c r="R33" s="37">
        <v>0.7</v>
      </c>
      <c r="S33" s="37" t="s">
        <v>559</v>
      </c>
      <c r="T33" s="37" t="s">
        <v>559</v>
      </c>
      <c r="U33" s="38" t="s">
        <v>143</v>
      </c>
      <c r="V33" s="38" t="s">
        <v>1033</v>
      </c>
      <c r="W33" s="40" t="s">
        <v>144</v>
      </c>
      <c r="X33" s="45"/>
      <c r="Y33" s="37" t="s">
        <v>62</v>
      </c>
      <c r="Z33" s="37" t="s">
        <v>62</v>
      </c>
      <c r="AA33" s="37" t="s">
        <v>559</v>
      </c>
      <c r="AB33" s="37" t="s">
        <v>559</v>
      </c>
      <c r="AC33" s="96" t="s">
        <v>67</v>
      </c>
      <c r="AD33" s="15">
        <v>30</v>
      </c>
    </row>
    <row r="34" spans="1:30" ht="20.100000000000001" customHeight="1">
      <c r="A34" s="12">
        <v>31</v>
      </c>
      <c r="B34" s="13" t="s">
        <v>228</v>
      </c>
      <c r="C34" s="13" t="s">
        <v>217</v>
      </c>
      <c r="D34" s="13" t="s">
        <v>452</v>
      </c>
      <c r="E34" s="13" t="s">
        <v>452</v>
      </c>
      <c r="F34" s="12" t="s">
        <v>62</v>
      </c>
      <c r="G34" s="12" t="s">
        <v>559</v>
      </c>
      <c r="H34" s="12" t="s">
        <v>559</v>
      </c>
      <c r="I34" s="41" t="s">
        <v>453</v>
      </c>
      <c r="J34" s="12" t="s">
        <v>139</v>
      </c>
      <c r="K34" s="12">
        <v>2810</v>
      </c>
      <c r="L34" s="35" t="s">
        <v>140</v>
      </c>
      <c r="M34" s="12" t="s">
        <v>1747</v>
      </c>
      <c r="N34" s="67" t="s">
        <v>559</v>
      </c>
      <c r="O34" s="12" t="s">
        <v>141</v>
      </c>
      <c r="P34" s="35" t="s">
        <v>142</v>
      </c>
      <c r="Q34" s="12">
        <v>100.12</v>
      </c>
      <c r="R34" s="12">
        <v>0.7</v>
      </c>
      <c r="S34" s="12" t="s">
        <v>559</v>
      </c>
      <c r="T34" s="12" t="s">
        <v>559</v>
      </c>
      <c r="U34" s="13" t="s">
        <v>143</v>
      </c>
      <c r="V34" s="13" t="s">
        <v>1033</v>
      </c>
      <c r="W34" s="85" t="s">
        <v>144</v>
      </c>
      <c r="X34" s="85"/>
      <c r="Y34" s="12" t="s">
        <v>62</v>
      </c>
      <c r="Z34" s="12" t="s">
        <v>62</v>
      </c>
      <c r="AA34" s="12" t="s">
        <v>559</v>
      </c>
      <c r="AB34" s="12" t="s">
        <v>559</v>
      </c>
      <c r="AC34" s="98" t="s">
        <v>67</v>
      </c>
      <c r="AD34" s="15">
        <v>31</v>
      </c>
    </row>
    <row r="35" spans="1:30" ht="20.100000000000001" customHeight="1">
      <c r="A35" s="10">
        <v>32</v>
      </c>
      <c r="B35" s="33" t="s">
        <v>689</v>
      </c>
      <c r="C35" s="33" t="s">
        <v>690</v>
      </c>
      <c r="D35" s="33" t="s">
        <v>691</v>
      </c>
      <c r="E35" s="33" t="s">
        <v>692</v>
      </c>
      <c r="F35" s="10" t="s">
        <v>62</v>
      </c>
      <c r="G35" s="10" t="s">
        <v>522</v>
      </c>
      <c r="H35" s="10" t="s">
        <v>1128</v>
      </c>
      <c r="I35" s="33" t="s">
        <v>1357</v>
      </c>
      <c r="J35" s="10" t="s">
        <v>139</v>
      </c>
      <c r="K35" s="10">
        <v>1888</v>
      </c>
      <c r="L35" s="34" t="s">
        <v>1358</v>
      </c>
      <c r="M35" s="10" t="s">
        <v>301</v>
      </c>
      <c r="N35" s="66" t="s">
        <v>559</v>
      </c>
      <c r="O35" s="10" t="s">
        <v>141</v>
      </c>
      <c r="P35" s="34" t="s">
        <v>1359</v>
      </c>
      <c r="Q35" s="10">
        <v>119.39</v>
      </c>
      <c r="R35" s="10" t="s">
        <v>1360</v>
      </c>
      <c r="S35" s="10" t="s">
        <v>559</v>
      </c>
      <c r="T35" s="10" t="s">
        <v>559</v>
      </c>
      <c r="U35" s="33" t="s">
        <v>1532</v>
      </c>
      <c r="V35" s="33" t="s">
        <v>1533</v>
      </c>
      <c r="W35" s="11" t="s">
        <v>1534</v>
      </c>
      <c r="X35" s="44"/>
      <c r="Y35" s="10" t="s">
        <v>62</v>
      </c>
      <c r="Z35" s="10" t="s">
        <v>62</v>
      </c>
      <c r="AA35" s="95" t="s">
        <v>559</v>
      </c>
      <c r="AB35" s="10" t="s">
        <v>559</v>
      </c>
      <c r="AC35" s="95" t="s">
        <v>889</v>
      </c>
      <c r="AD35" s="86">
        <v>32</v>
      </c>
    </row>
    <row r="36" spans="1:30" ht="20.100000000000001" customHeight="1">
      <c r="A36" s="12">
        <v>33</v>
      </c>
      <c r="B36" s="13" t="s">
        <v>1535</v>
      </c>
      <c r="C36" s="13" t="s">
        <v>690</v>
      </c>
      <c r="D36" s="13" t="s">
        <v>691</v>
      </c>
      <c r="E36" s="13" t="s">
        <v>692</v>
      </c>
      <c r="F36" s="12" t="s">
        <v>62</v>
      </c>
      <c r="G36" s="12" t="s">
        <v>522</v>
      </c>
      <c r="H36" s="12" t="s">
        <v>1128</v>
      </c>
      <c r="I36" s="41" t="s">
        <v>1357</v>
      </c>
      <c r="J36" s="12" t="s">
        <v>139</v>
      </c>
      <c r="K36" s="12">
        <v>1888</v>
      </c>
      <c r="L36" s="35" t="s">
        <v>1358</v>
      </c>
      <c r="M36" s="12" t="s">
        <v>65</v>
      </c>
      <c r="N36" s="67" t="s">
        <v>559</v>
      </c>
      <c r="O36" s="12" t="s">
        <v>141</v>
      </c>
      <c r="P36" s="35" t="s">
        <v>1359</v>
      </c>
      <c r="Q36" s="12">
        <v>119.39</v>
      </c>
      <c r="R36" s="12" t="s">
        <v>1360</v>
      </c>
      <c r="S36" s="12" t="s">
        <v>559</v>
      </c>
      <c r="T36" s="12" t="s">
        <v>559</v>
      </c>
      <c r="U36" s="13" t="s">
        <v>1532</v>
      </c>
      <c r="V36" s="13" t="s">
        <v>1533</v>
      </c>
      <c r="W36" s="14" t="s">
        <v>1534</v>
      </c>
      <c r="X36" s="16"/>
      <c r="Y36" s="12" t="s">
        <v>62</v>
      </c>
      <c r="Z36" s="12" t="s">
        <v>62</v>
      </c>
      <c r="AA36" s="94" t="s">
        <v>559</v>
      </c>
      <c r="AB36" s="12" t="s">
        <v>559</v>
      </c>
      <c r="AC36" s="94" t="s">
        <v>889</v>
      </c>
      <c r="AD36" s="15">
        <v>33</v>
      </c>
    </row>
    <row r="37" spans="1:30" ht="20.100000000000001" customHeight="1">
      <c r="A37" s="10">
        <v>34</v>
      </c>
      <c r="B37" s="33" t="s">
        <v>1536</v>
      </c>
      <c r="C37" s="36" t="s">
        <v>1347</v>
      </c>
      <c r="D37" s="33" t="s">
        <v>1107</v>
      </c>
      <c r="E37" s="33" t="s">
        <v>1107</v>
      </c>
      <c r="F37" s="10" t="s">
        <v>559</v>
      </c>
      <c r="G37" s="10" t="s">
        <v>521</v>
      </c>
      <c r="H37" s="10" t="s">
        <v>559</v>
      </c>
      <c r="I37" s="33" t="s">
        <v>1108</v>
      </c>
      <c r="J37" s="10" t="s">
        <v>559</v>
      </c>
      <c r="K37" s="10" t="s">
        <v>559</v>
      </c>
      <c r="L37" s="34" t="s">
        <v>559</v>
      </c>
      <c r="M37" s="10" t="s">
        <v>559</v>
      </c>
      <c r="N37" s="66" t="s">
        <v>559</v>
      </c>
      <c r="O37" s="10" t="s">
        <v>559</v>
      </c>
      <c r="P37" s="34" t="s">
        <v>1109</v>
      </c>
      <c r="Q37" s="10">
        <v>78.13</v>
      </c>
      <c r="R37" s="10">
        <v>1.1000000000000001</v>
      </c>
      <c r="S37" s="10" t="s">
        <v>1110</v>
      </c>
      <c r="T37" s="10" t="s">
        <v>291</v>
      </c>
      <c r="U37" s="33" t="s">
        <v>559</v>
      </c>
      <c r="V37" s="33" t="s">
        <v>414</v>
      </c>
      <c r="W37" s="11" t="s">
        <v>1782</v>
      </c>
      <c r="X37" s="44"/>
      <c r="Y37" s="10" t="s">
        <v>559</v>
      </c>
      <c r="Z37" s="10" t="s">
        <v>559</v>
      </c>
      <c r="AA37" s="95" t="s">
        <v>559</v>
      </c>
      <c r="AB37" s="10" t="s">
        <v>62</v>
      </c>
      <c r="AC37" s="95" t="s">
        <v>67</v>
      </c>
      <c r="AD37" s="15">
        <v>34</v>
      </c>
    </row>
    <row r="38" spans="1:30" ht="20.100000000000001" customHeight="1">
      <c r="A38" s="12">
        <v>35</v>
      </c>
      <c r="B38" s="13" t="s">
        <v>163</v>
      </c>
      <c r="C38" s="13" t="s">
        <v>164</v>
      </c>
      <c r="D38" s="13" t="s">
        <v>978</v>
      </c>
      <c r="E38" s="13" t="s">
        <v>978</v>
      </c>
      <c r="F38" s="12" t="s">
        <v>559</v>
      </c>
      <c r="G38" s="12" t="s">
        <v>526</v>
      </c>
      <c r="H38" s="12" t="s">
        <v>559</v>
      </c>
      <c r="I38" s="13" t="s">
        <v>1783</v>
      </c>
      <c r="J38" s="12" t="s">
        <v>1374</v>
      </c>
      <c r="K38" s="12">
        <v>2265</v>
      </c>
      <c r="L38" s="35" t="s">
        <v>1358</v>
      </c>
      <c r="M38" s="12" t="s">
        <v>1784</v>
      </c>
      <c r="N38" s="67" t="s">
        <v>559</v>
      </c>
      <c r="O38" s="12" t="s">
        <v>559</v>
      </c>
      <c r="P38" s="35" t="s">
        <v>1785</v>
      </c>
      <c r="Q38" s="12">
        <v>73.09</v>
      </c>
      <c r="R38" s="12" t="s">
        <v>1786</v>
      </c>
      <c r="S38" s="12" t="s">
        <v>1787</v>
      </c>
      <c r="T38" s="12" t="s">
        <v>1788</v>
      </c>
      <c r="U38" s="13" t="s">
        <v>1657</v>
      </c>
      <c r="V38" s="13" t="s">
        <v>1033</v>
      </c>
      <c r="W38" s="14" t="s">
        <v>724</v>
      </c>
      <c r="X38" s="16"/>
      <c r="Y38" s="12" t="s">
        <v>559</v>
      </c>
      <c r="Z38" s="12" t="s">
        <v>559</v>
      </c>
      <c r="AA38" s="94" t="s">
        <v>559</v>
      </c>
      <c r="AB38" s="12" t="s">
        <v>62</v>
      </c>
      <c r="AC38" s="94" t="s">
        <v>559</v>
      </c>
      <c r="AD38" s="15">
        <v>35</v>
      </c>
    </row>
    <row r="39" spans="1:30" ht="20.100000000000001" customHeight="1">
      <c r="A39" s="10">
        <v>36</v>
      </c>
      <c r="B39" s="33" t="s">
        <v>725</v>
      </c>
      <c r="C39" s="33" t="s">
        <v>725</v>
      </c>
      <c r="D39" s="33" t="s">
        <v>726</v>
      </c>
      <c r="E39" s="33" t="s">
        <v>726</v>
      </c>
      <c r="F39" s="10" t="s">
        <v>559</v>
      </c>
      <c r="G39" s="10" t="s">
        <v>559</v>
      </c>
      <c r="H39" s="10" t="s">
        <v>1483</v>
      </c>
      <c r="I39" s="33" t="s">
        <v>1484</v>
      </c>
      <c r="J39" s="10" t="s">
        <v>559</v>
      </c>
      <c r="K39" s="10" t="s">
        <v>559</v>
      </c>
      <c r="L39" s="34" t="s">
        <v>559</v>
      </c>
      <c r="M39" s="10" t="s">
        <v>559</v>
      </c>
      <c r="N39" s="66" t="s">
        <v>559</v>
      </c>
      <c r="O39" s="10" t="s">
        <v>62</v>
      </c>
      <c r="P39" s="34" t="s">
        <v>1485</v>
      </c>
      <c r="Q39" s="10">
        <v>126.07</v>
      </c>
      <c r="R39" s="10">
        <v>1.653</v>
      </c>
      <c r="S39" s="10" t="s">
        <v>559</v>
      </c>
      <c r="T39" s="10" t="s">
        <v>559</v>
      </c>
      <c r="U39" s="33" t="s">
        <v>1486</v>
      </c>
      <c r="V39" s="33" t="s">
        <v>1487</v>
      </c>
      <c r="W39" s="11" t="s">
        <v>1488</v>
      </c>
      <c r="X39" s="44"/>
      <c r="Y39" s="10" t="s">
        <v>62</v>
      </c>
      <c r="Z39" s="10" t="s">
        <v>559</v>
      </c>
      <c r="AA39" s="95" t="s">
        <v>559</v>
      </c>
      <c r="AB39" s="10" t="s">
        <v>559</v>
      </c>
      <c r="AC39" s="95" t="s">
        <v>67</v>
      </c>
      <c r="AD39" s="86">
        <v>36</v>
      </c>
    </row>
    <row r="40" spans="1:30" ht="20.100000000000001" customHeight="1">
      <c r="A40" s="12">
        <v>37</v>
      </c>
      <c r="B40" s="13" t="s">
        <v>1489</v>
      </c>
      <c r="C40" s="13" t="s">
        <v>580</v>
      </c>
      <c r="D40" s="13" t="s">
        <v>569</v>
      </c>
      <c r="E40" s="13" t="s">
        <v>570</v>
      </c>
      <c r="F40" s="12" t="s">
        <v>559</v>
      </c>
      <c r="G40" s="12" t="s">
        <v>559</v>
      </c>
      <c r="H40" s="12" t="s">
        <v>571</v>
      </c>
      <c r="I40" s="41" t="s">
        <v>1484</v>
      </c>
      <c r="J40" s="12" t="s">
        <v>559</v>
      </c>
      <c r="K40" s="12" t="s">
        <v>559</v>
      </c>
      <c r="L40" s="35" t="s">
        <v>559</v>
      </c>
      <c r="M40" s="12" t="s">
        <v>559</v>
      </c>
      <c r="N40" s="67" t="s">
        <v>559</v>
      </c>
      <c r="O40" s="12" t="s">
        <v>62</v>
      </c>
      <c r="P40" s="35" t="s">
        <v>1485</v>
      </c>
      <c r="Q40" s="12">
        <v>126.07</v>
      </c>
      <c r="R40" s="12">
        <v>1.653</v>
      </c>
      <c r="S40" s="12" t="s">
        <v>559</v>
      </c>
      <c r="T40" s="12" t="s">
        <v>559</v>
      </c>
      <c r="U40" s="13" t="s">
        <v>1486</v>
      </c>
      <c r="V40" s="13" t="s">
        <v>1487</v>
      </c>
      <c r="W40" s="14" t="s">
        <v>1780</v>
      </c>
      <c r="X40" s="16"/>
      <c r="Y40" s="12" t="s">
        <v>62</v>
      </c>
      <c r="Z40" s="12" t="s">
        <v>559</v>
      </c>
      <c r="AA40" s="94" t="s">
        <v>559</v>
      </c>
      <c r="AB40" s="12" t="s">
        <v>559</v>
      </c>
      <c r="AC40" s="94" t="s">
        <v>67</v>
      </c>
      <c r="AD40" s="15">
        <v>37</v>
      </c>
    </row>
    <row r="41" spans="1:30" ht="20.100000000000001" customHeight="1">
      <c r="A41" s="10">
        <v>38</v>
      </c>
      <c r="B41" s="33" t="s">
        <v>1781</v>
      </c>
      <c r="C41" s="33" t="s">
        <v>1444</v>
      </c>
      <c r="D41" s="33" t="s">
        <v>1191</v>
      </c>
      <c r="E41" s="33" t="s">
        <v>1192</v>
      </c>
      <c r="F41" s="10" t="s">
        <v>559</v>
      </c>
      <c r="G41" s="10" t="s">
        <v>559</v>
      </c>
      <c r="H41" s="10" t="s">
        <v>585</v>
      </c>
      <c r="I41" s="42" t="s">
        <v>281</v>
      </c>
      <c r="J41" s="10" t="s">
        <v>559</v>
      </c>
      <c r="K41" s="10" t="s">
        <v>559</v>
      </c>
      <c r="L41" s="34" t="s">
        <v>559</v>
      </c>
      <c r="M41" s="10" t="s">
        <v>559</v>
      </c>
      <c r="N41" s="66" t="s">
        <v>559</v>
      </c>
      <c r="O41" s="10" t="s">
        <v>62</v>
      </c>
      <c r="P41" s="34" t="s">
        <v>282</v>
      </c>
      <c r="Q41" s="10">
        <v>126.07</v>
      </c>
      <c r="R41" s="10">
        <v>1.653</v>
      </c>
      <c r="S41" s="10" t="s">
        <v>559</v>
      </c>
      <c r="T41" s="10" t="s">
        <v>559</v>
      </c>
      <c r="U41" s="33" t="s">
        <v>1486</v>
      </c>
      <c r="V41" s="33" t="s">
        <v>550</v>
      </c>
      <c r="W41" s="11" t="s">
        <v>551</v>
      </c>
      <c r="X41" s="44"/>
      <c r="Y41" s="10" t="s">
        <v>62</v>
      </c>
      <c r="Z41" s="10" t="s">
        <v>559</v>
      </c>
      <c r="AA41" s="95" t="s">
        <v>559</v>
      </c>
      <c r="AB41" s="10" t="s">
        <v>559</v>
      </c>
      <c r="AC41" s="95" t="s">
        <v>729</v>
      </c>
      <c r="AD41" s="15">
        <v>38</v>
      </c>
    </row>
    <row r="42" spans="1:30" ht="20.100000000000001" customHeight="1">
      <c r="A42" s="12">
        <v>39</v>
      </c>
      <c r="B42" s="13" t="s">
        <v>552</v>
      </c>
      <c r="C42" s="13" t="s">
        <v>552</v>
      </c>
      <c r="D42" s="13" t="s">
        <v>553</v>
      </c>
      <c r="E42" s="13" t="s">
        <v>553</v>
      </c>
      <c r="F42" s="12" t="s">
        <v>559</v>
      </c>
      <c r="G42" s="12" t="s">
        <v>559</v>
      </c>
      <c r="H42" s="12" t="s">
        <v>559</v>
      </c>
      <c r="I42" s="41" t="s">
        <v>286</v>
      </c>
      <c r="J42" s="12" t="s">
        <v>559</v>
      </c>
      <c r="K42" s="12" t="s">
        <v>559</v>
      </c>
      <c r="L42" s="35" t="s">
        <v>559</v>
      </c>
      <c r="M42" s="12" t="s">
        <v>559</v>
      </c>
      <c r="N42" s="67" t="s">
        <v>559</v>
      </c>
      <c r="O42" s="12" t="s">
        <v>559</v>
      </c>
      <c r="P42" s="35" t="s">
        <v>559</v>
      </c>
      <c r="Q42" s="12"/>
      <c r="R42" s="12" t="s">
        <v>559</v>
      </c>
      <c r="S42" s="12" t="s">
        <v>559</v>
      </c>
      <c r="T42" s="12" t="s">
        <v>559</v>
      </c>
      <c r="U42" s="13" t="s">
        <v>287</v>
      </c>
      <c r="V42" s="13" t="s">
        <v>559</v>
      </c>
      <c r="W42" s="14" t="s">
        <v>559</v>
      </c>
      <c r="X42" s="16"/>
      <c r="Y42" s="12" t="s">
        <v>559</v>
      </c>
      <c r="Z42" s="12" t="s">
        <v>559</v>
      </c>
      <c r="AA42" s="94" t="s">
        <v>559</v>
      </c>
      <c r="AB42" s="12" t="s">
        <v>559</v>
      </c>
      <c r="AC42" s="94" t="s">
        <v>559</v>
      </c>
      <c r="AD42" s="15">
        <v>39</v>
      </c>
    </row>
    <row r="43" spans="1:30" ht="20.100000000000001" customHeight="1">
      <c r="A43" s="37">
        <v>40</v>
      </c>
      <c r="B43" s="38" t="s">
        <v>288</v>
      </c>
      <c r="C43" s="38" t="s">
        <v>288</v>
      </c>
      <c r="D43" s="38" t="s">
        <v>562</v>
      </c>
      <c r="E43" s="38" t="s">
        <v>562</v>
      </c>
      <c r="F43" s="37" t="s">
        <v>559</v>
      </c>
      <c r="G43" s="37" t="s">
        <v>559</v>
      </c>
      <c r="H43" s="37" t="s">
        <v>1128</v>
      </c>
      <c r="I43" s="43" t="s">
        <v>563</v>
      </c>
      <c r="J43" s="37" t="s">
        <v>559</v>
      </c>
      <c r="K43" s="37" t="s">
        <v>559</v>
      </c>
      <c r="L43" s="39" t="s">
        <v>559</v>
      </c>
      <c r="M43" s="37" t="s">
        <v>559</v>
      </c>
      <c r="N43" s="68" t="s">
        <v>559</v>
      </c>
      <c r="O43" s="37" t="s">
        <v>62</v>
      </c>
      <c r="P43" s="39" t="s">
        <v>559</v>
      </c>
      <c r="Q43" s="37">
        <v>172.21</v>
      </c>
      <c r="R43" s="37" t="s">
        <v>559</v>
      </c>
      <c r="S43" s="37" t="s">
        <v>559</v>
      </c>
      <c r="T43" s="37" t="s">
        <v>559</v>
      </c>
      <c r="U43" s="38" t="s">
        <v>1451</v>
      </c>
      <c r="V43" s="38" t="s">
        <v>1452</v>
      </c>
      <c r="W43" s="40" t="s">
        <v>501</v>
      </c>
      <c r="X43" s="45"/>
      <c r="Y43" s="37" t="s">
        <v>62</v>
      </c>
      <c r="Z43" s="37" t="s">
        <v>559</v>
      </c>
      <c r="AA43" s="37" t="s">
        <v>559</v>
      </c>
      <c r="AB43" s="37" t="s">
        <v>559</v>
      </c>
      <c r="AC43" s="96" t="s">
        <v>889</v>
      </c>
      <c r="AD43" s="86">
        <v>40</v>
      </c>
    </row>
    <row r="44" spans="1:30" ht="20.100000000000001" customHeight="1">
      <c r="A44" s="12">
        <v>41</v>
      </c>
      <c r="B44" s="13" t="s">
        <v>502</v>
      </c>
      <c r="C44" s="13" t="s">
        <v>503</v>
      </c>
      <c r="D44" s="13" t="s">
        <v>308</v>
      </c>
      <c r="E44" s="13" t="s">
        <v>309</v>
      </c>
      <c r="F44" s="12" t="s">
        <v>559</v>
      </c>
      <c r="G44" s="12" t="s">
        <v>559</v>
      </c>
      <c r="H44" s="12" t="s">
        <v>559</v>
      </c>
      <c r="I44" s="41" t="s">
        <v>310</v>
      </c>
      <c r="J44" s="12" t="s">
        <v>1743</v>
      </c>
      <c r="K44" s="12">
        <v>1907</v>
      </c>
      <c r="L44" s="35" t="s">
        <v>1358</v>
      </c>
      <c r="M44" s="12" t="s">
        <v>301</v>
      </c>
      <c r="N44" s="67" t="s">
        <v>559</v>
      </c>
      <c r="O44" s="12" t="s">
        <v>62</v>
      </c>
      <c r="P44" s="35" t="s">
        <v>559</v>
      </c>
      <c r="Q44" s="12"/>
      <c r="R44" s="12" t="s">
        <v>559</v>
      </c>
      <c r="S44" s="12" t="s">
        <v>559</v>
      </c>
      <c r="T44" s="12" t="s">
        <v>559</v>
      </c>
      <c r="U44" s="13" t="s">
        <v>1789</v>
      </c>
      <c r="V44" s="13" t="s">
        <v>559</v>
      </c>
      <c r="W44" s="85" t="s">
        <v>559</v>
      </c>
      <c r="X44" s="85"/>
      <c r="Y44" s="12" t="s">
        <v>559</v>
      </c>
      <c r="Z44" s="12" t="s">
        <v>559</v>
      </c>
      <c r="AA44" s="12" t="s">
        <v>559</v>
      </c>
      <c r="AB44" s="12" t="s">
        <v>559</v>
      </c>
      <c r="AC44" s="98" t="s">
        <v>67</v>
      </c>
      <c r="AD44" s="15">
        <v>41</v>
      </c>
    </row>
    <row r="45" spans="1:30" ht="20.100000000000001" customHeight="1">
      <c r="A45" s="10">
        <v>42</v>
      </c>
      <c r="B45" s="33" t="s">
        <v>1790</v>
      </c>
      <c r="C45" s="33" t="s">
        <v>503</v>
      </c>
      <c r="D45" s="33" t="s">
        <v>308</v>
      </c>
      <c r="E45" s="33" t="s">
        <v>309</v>
      </c>
      <c r="F45" s="10" t="s">
        <v>559</v>
      </c>
      <c r="G45" s="10" t="s">
        <v>559</v>
      </c>
      <c r="H45" s="10" t="s">
        <v>559</v>
      </c>
      <c r="I45" s="33" t="s">
        <v>310</v>
      </c>
      <c r="J45" s="10" t="s">
        <v>1743</v>
      </c>
      <c r="K45" s="10">
        <v>1907</v>
      </c>
      <c r="L45" s="34" t="s">
        <v>1358</v>
      </c>
      <c r="M45" s="10" t="s">
        <v>106</v>
      </c>
      <c r="N45" s="66" t="s">
        <v>559</v>
      </c>
      <c r="O45" s="10" t="s">
        <v>62</v>
      </c>
      <c r="P45" s="34" t="s">
        <v>559</v>
      </c>
      <c r="Q45" s="10"/>
      <c r="R45" s="10" t="s">
        <v>559</v>
      </c>
      <c r="S45" s="10" t="s">
        <v>559</v>
      </c>
      <c r="T45" s="10" t="s">
        <v>559</v>
      </c>
      <c r="U45" s="33" t="s">
        <v>1789</v>
      </c>
      <c r="V45" s="33" t="s">
        <v>559</v>
      </c>
      <c r="W45" s="11" t="s">
        <v>559</v>
      </c>
      <c r="X45" s="44"/>
      <c r="Y45" s="10" t="s">
        <v>559</v>
      </c>
      <c r="Z45" s="10" t="s">
        <v>559</v>
      </c>
      <c r="AA45" s="95" t="s">
        <v>559</v>
      </c>
      <c r="AB45" s="10" t="s">
        <v>559</v>
      </c>
      <c r="AC45" s="95" t="s">
        <v>67</v>
      </c>
      <c r="AD45" s="15">
        <v>42</v>
      </c>
    </row>
    <row r="46" spans="1:30" ht="20.100000000000001" customHeight="1">
      <c r="A46" s="12">
        <v>43</v>
      </c>
      <c r="B46" s="13" t="s">
        <v>1791</v>
      </c>
      <c r="C46" s="13" t="s">
        <v>1792</v>
      </c>
      <c r="D46" s="13" t="s">
        <v>485</v>
      </c>
      <c r="E46" s="13" t="s">
        <v>248</v>
      </c>
      <c r="F46" s="12" t="s">
        <v>559</v>
      </c>
      <c r="G46" s="12" t="s">
        <v>559</v>
      </c>
      <c r="H46" s="12" t="s">
        <v>559</v>
      </c>
      <c r="I46" s="41" t="s">
        <v>66</v>
      </c>
      <c r="J46" s="12" t="s">
        <v>559</v>
      </c>
      <c r="K46" s="12" t="s">
        <v>559</v>
      </c>
      <c r="L46" s="35" t="s">
        <v>559</v>
      </c>
      <c r="M46" s="12" t="s">
        <v>559</v>
      </c>
      <c r="N46" s="67" t="s">
        <v>559</v>
      </c>
      <c r="O46" s="12" t="s">
        <v>559</v>
      </c>
      <c r="P46" s="35" t="s">
        <v>559</v>
      </c>
      <c r="Q46" s="12" t="s">
        <v>559</v>
      </c>
      <c r="R46" s="12" t="s">
        <v>559</v>
      </c>
      <c r="S46" s="12" t="s">
        <v>559</v>
      </c>
      <c r="T46" s="12" t="s">
        <v>559</v>
      </c>
      <c r="U46" s="13" t="s">
        <v>559</v>
      </c>
      <c r="V46" s="13" t="s">
        <v>559</v>
      </c>
      <c r="W46" s="14" t="s">
        <v>250</v>
      </c>
      <c r="X46" s="16"/>
      <c r="Y46" s="12" t="s">
        <v>559</v>
      </c>
      <c r="Z46" s="12" t="s">
        <v>559</v>
      </c>
      <c r="AA46" s="12" t="s">
        <v>559</v>
      </c>
      <c r="AB46" s="12" t="s">
        <v>559</v>
      </c>
      <c r="AC46" s="94" t="s">
        <v>67</v>
      </c>
      <c r="AD46" s="15">
        <v>43</v>
      </c>
    </row>
    <row r="47" spans="1:30" ht="20.100000000000001" customHeight="1">
      <c r="A47" s="10">
        <v>44</v>
      </c>
      <c r="B47" s="33" t="s">
        <v>397</v>
      </c>
      <c r="C47" s="36" t="s">
        <v>86</v>
      </c>
      <c r="D47" s="33" t="s">
        <v>1035</v>
      </c>
      <c r="E47" s="33" t="s">
        <v>1035</v>
      </c>
      <c r="F47" s="10" t="s">
        <v>559</v>
      </c>
      <c r="G47" s="10" t="s">
        <v>559</v>
      </c>
      <c r="H47" s="10" t="s">
        <v>559</v>
      </c>
      <c r="I47" s="33" t="s">
        <v>1356</v>
      </c>
      <c r="J47" s="10" t="s">
        <v>559</v>
      </c>
      <c r="K47" s="10" t="s">
        <v>559</v>
      </c>
      <c r="L47" s="34" t="s">
        <v>559</v>
      </c>
      <c r="M47" s="10" t="s">
        <v>559</v>
      </c>
      <c r="N47" s="66" t="s">
        <v>559</v>
      </c>
      <c r="O47" s="10" t="s">
        <v>559</v>
      </c>
      <c r="P47" s="34" t="s">
        <v>559</v>
      </c>
      <c r="Q47" s="10">
        <v>248.18</v>
      </c>
      <c r="R47" s="10">
        <v>1.69</v>
      </c>
      <c r="S47" s="10" t="s">
        <v>559</v>
      </c>
      <c r="T47" s="10" t="s">
        <v>559</v>
      </c>
      <c r="U47" s="33" t="s">
        <v>1714</v>
      </c>
      <c r="V47" s="33" t="s">
        <v>1715</v>
      </c>
      <c r="W47" s="11" t="s">
        <v>1716</v>
      </c>
      <c r="X47" s="44"/>
      <c r="Y47" s="10" t="s">
        <v>559</v>
      </c>
      <c r="Z47" s="10" t="s">
        <v>559</v>
      </c>
      <c r="AA47" s="95" t="s">
        <v>559</v>
      </c>
      <c r="AB47" s="10" t="s">
        <v>559</v>
      </c>
      <c r="AC47" s="95" t="s">
        <v>67</v>
      </c>
      <c r="AD47" s="86">
        <v>44</v>
      </c>
    </row>
    <row r="48" spans="1:30" ht="20.100000000000001" customHeight="1">
      <c r="A48" s="12">
        <v>45</v>
      </c>
      <c r="B48" s="13" t="s">
        <v>1721</v>
      </c>
      <c r="C48" s="13" t="s">
        <v>1721</v>
      </c>
      <c r="D48" s="13" t="s">
        <v>1560</v>
      </c>
      <c r="E48" s="13" t="s">
        <v>1560</v>
      </c>
      <c r="F48" s="12" t="s">
        <v>559</v>
      </c>
      <c r="G48" s="12" t="s">
        <v>559</v>
      </c>
      <c r="H48" s="12" t="s">
        <v>559</v>
      </c>
      <c r="I48" s="13" t="s">
        <v>1561</v>
      </c>
      <c r="J48" s="12" t="s">
        <v>559</v>
      </c>
      <c r="K48" s="12" t="s">
        <v>559</v>
      </c>
      <c r="L48" s="35" t="s">
        <v>559</v>
      </c>
      <c r="M48" s="12" t="s">
        <v>559</v>
      </c>
      <c r="N48" s="67" t="s">
        <v>559</v>
      </c>
      <c r="O48" s="12" t="s">
        <v>559</v>
      </c>
      <c r="P48" s="35" t="s">
        <v>559</v>
      </c>
      <c r="Q48" s="12">
        <v>430.55</v>
      </c>
      <c r="R48" s="12" t="s">
        <v>559</v>
      </c>
      <c r="S48" s="12" t="s">
        <v>559</v>
      </c>
      <c r="T48" s="12" t="s">
        <v>559</v>
      </c>
      <c r="U48" s="13" t="s">
        <v>1298</v>
      </c>
      <c r="V48" s="13" t="s">
        <v>1299</v>
      </c>
      <c r="W48" s="14" t="s">
        <v>972</v>
      </c>
      <c r="X48" s="16"/>
      <c r="Y48" s="12" t="s">
        <v>559</v>
      </c>
      <c r="Z48" s="12" t="s">
        <v>559</v>
      </c>
      <c r="AA48" s="12" t="s">
        <v>559</v>
      </c>
      <c r="AB48" s="12" t="s">
        <v>559</v>
      </c>
      <c r="AC48" s="94" t="s">
        <v>67</v>
      </c>
      <c r="AD48" s="15">
        <v>45</v>
      </c>
    </row>
    <row r="49" spans="1:30" ht="20.100000000000001" customHeight="1">
      <c r="A49" s="10">
        <v>46</v>
      </c>
      <c r="B49" s="33" t="s">
        <v>973</v>
      </c>
      <c r="C49" s="33" t="s">
        <v>973</v>
      </c>
      <c r="D49" s="33" t="s">
        <v>974</v>
      </c>
      <c r="E49" s="33" t="s">
        <v>1111</v>
      </c>
      <c r="F49" s="10" t="s">
        <v>559</v>
      </c>
      <c r="G49" s="10" t="s">
        <v>559</v>
      </c>
      <c r="H49" s="10" t="s">
        <v>559</v>
      </c>
      <c r="I49" s="33" t="s">
        <v>1112</v>
      </c>
      <c r="J49" s="10" t="s">
        <v>559</v>
      </c>
      <c r="K49" s="10" t="s">
        <v>559</v>
      </c>
      <c r="L49" s="34" t="s">
        <v>559</v>
      </c>
      <c r="M49" s="10" t="s">
        <v>559</v>
      </c>
      <c r="N49" s="66" t="s">
        <v>559</v>
      </c>
      <c r="O49" s="10" t="s">
        <v>559</v>
      </c>
      <c r="P49" s="34" t="s">
        <v>559</v>
      </c>
      <c r="Q49" s="10">
        <v>466.6</v>
      </c>
      <c r="R49" s="10" t="s">
        <v>559</v>
      </c>
      <c r="S49" s="10" t="s">
        <v>559</v>
      </c>
      <c r="T49" s="10" t="s">
        <v>559</v>
      </c>
      <c r="U49" s="33" t="s">
        <v>559</v>
      </c>
      <c r="V49" s="33" t="s">
        <v>1113</v>
      </c>
      <c r="W49" s="11" t="s">
        <v>1114</v>
      </c>
      <c r="X49" s="44"/>
      <c r="Y49" s="10" t="s">
        <v>559</v>
      </c>
      <c r="Z49" s="10" t="s">
        <v>559</v>
      </c>
      <c r="AA49" s="95" t="s">
        <v>559</v>
      </c>
      <c r="AB49" s="10" t="s">
        <v>559</v>
      </c>
      <c r="AC49" s="95" t="s">
        <v>67</v>
      </c>
      <c r="AD49" s="15">
        <v>46</v>
      </c>
    </row>
    <row r="50" spans="1:30" ht="20.100000000000001" customHeight="1">
      <c r="A50" s="12">
        <v>47</v>
      </c>
      <c r="B50" s="13" t="s">
        <v>273</v>
      </c>
      <c r="C50" s="13" t="s">
        <v>543</v>
      </c>
      <c r="D50" s="13" t="s">
        <v>138</v>
      </c>
      <c r="E50" s="13" t="s">
        <v>1613</v>
      </c>
      <c r="F50" s="12" t="s">
        <v>559</v>
      </c>
      <c r="G50" s="12" t="s">
        <v>559</v>
      </c>
      <c r="H50" s="12" t="s">
        <v>559</v>
      </c>
      <c r="I50" s="41" t="s">
        <v>1236</v>
      </c>
      <c r="J50" s="12" t="s">
        <v>559</v>
      </c>
      <c r="K50" s="12" t="s">
        <v>559</v>
      </c>
      <c r="L50" s="35" t="s">
        <v>559</v>
      </c>
      <c r="M50" s="12" t="s">
        <v>559</v>
      </c>
      <c r="N50" s="67" t="s">
        <v>559</v>
      </c>
      <c r="O50" s="12" t="s">
        <v>559</v>
      </c>
      <c r="P50" s="35" t="s">
        <v>1005</v>
      </c>
      <c r="Q50" s="12" t="s">
        <v>559</v>
      </c>
      <c r="R50" s="12" t="s">
        <v>559</v>
      </c>
      <c r="S50" s="12" t="s">
        <v>559</v>
      </c>
      <c r="T50" s="12" t="s">
        <v>559</v>
      </c>
      <c r="U50" s="13" t="s">
        <v>559</v>
      </c>
      <c r="V50" s="13" t="s">
        <v>559</v>
      </c>
      <c r="W50" s="14" t="s">
        <v>1006</v>
      </c>
      <c r="X50" s="16"/>
      <c r="Y50" s="12" t="s">
        <v>559</v>
      </c>
      <c r="Z50" s="12" t="s">
        <v>559</v>
      </c>
      <c r="AA50" s="12" t="s">
        <v>559</v>
      </c>
      <c r="AB50" s="12" t="s">
        <v>559</v>
      </c>
      <c r="AC50" s="94" t="s">
        <v>67</v>
      </c>
      <c r="AD50" s="15">
        <v>47</v>
      </c>
    </row>
    <row r="51" spans="1:30" ht="20.100000000000001" customHeight="1">
      <c r="A51" s="10">
        <v>48</v>
      </c>
      <c r="B51" s="33" t="s">
        <v>1007</v>
      </c>
      <c r="C51" s="33" t="s">
        <v>1007</v>
      </c>
      <c r="D51" s="33" t="s">
        <v>1008</v>
      </c>
      <c r="E51" s="33" t="s">
        <v>1572</v>
      </c>
      <c r="F51" s="10" t="s">
        <v>559</v>
      </c>
      <c r="G51" s="10" t="s">
        <v>559</v>
      </c>
      <c r="H51" s="10" t="s">
        <v>559</v>
      </c>
      <c r="I51" s="42" t="s">
        <v>1573</v>
      </c>
      <c r="J51" s="10" t="s">
        <v>1574</v>
      </c>
      <c r="K51" s="10">
        <v>1845</v>
      </c>
      <c r="L51" s="34" t="s">
        <v>1358</v>
      </c>
      <c r="M51" s="10" t="s">
        <v>1575</v>
      </c>
      <c r="N51" s="66" t="s">
        <v>559</v>
      </c>
      <c r="O51" s="10" t="s">
        <v>559</v>
      </c>
      <c r="P51" s="34" t="s">
        <v>1576</v>
      </c>
      <c r="Q51" s="10">
        <v>44.01</v>
      </c>
      <c r="R51" s="10">
        <v>1.53</v>
      </c>
      <c r="S51" s="10" t="s">
        <v>559</v>
      </c>
      <c r="T51" s="10" t="s">
        <v>559</v>
      </c>
      <c r="U51" s="33" t="s">
        <v>87</v>
      </c>
      <c r="V51" s="33" t="s">
        <v>559</v>
      </c>
      <c r="W51" s="11" t="s">
        <v>1010</v>
      </c>
      <c r="X51" s="44"/>
      <c r="Y51" s="10" t="s">
        <v>559</v>
      </c>
      <c r="Z51" s="10" t="s">
        <v>559</v>
      </c>
      <c r="AA51" s="95" t="s">
        <v>559</v>
      </c>
      <c r="AB51" s="10" t="s">
        <v>559</v>
      </c>
      <c r="AC51" s="95" t="s">
        <v>559</v>
      </c>
      <c r="AD51" s="86">
        <v>48</v>
      </c>
    </row>
    <row r="52" spans="1:30" ht="20.100000000000001" customHeight="1">
      <c r="A52" s="12">
        <v>49</v>
      </c>
      <c r="B52" s="13" t="s">
        <v>1245</v>
      </c>
      <c r="C52" s="13" t="s">
        <v>1246</v>
      </c>
      <c r="D52" s="13" t="s">
        <v>1016</v>
      </c>
      <c r="E52" s="13" t="s">
        <v>1017</v>
      </c>
      <c r="F52" s="12" t="s">
        <v>559</v>
      </c>
      <c r="G52" s="12" t="s">
        <v>559</v>
      </c>
      <c r="H52" s="12" t="s">
        <v>559</v>
      </c>
      <c r="I52" s="41" t="s">
        <v>1252</v>
      </c>
      <c r="J52" s="12" t="s">
        <v>559</v>
      </c>
      <c r="K52" s="12" t="s">
        <v>559</v>
      </c>
      <c r="L52" s="35" t="s">
        <v>559</v>
      </c>
      <c r="M52" s="12" t="s">
        <v>559</v>
      </c>
      <c r="N52" s="67" t="s">
        <v>559</v>
      </c>
      <c r="O52" s="12" t="s">
        <v>559</v>
      </c>
      <c r="P52" s="35" t="s">
        <v>559</v>
      </c>
      <c r="Q52" s="12">
        <v>136.13999999999999</v>
      </c>
      <c r="R52" s="12" t="s">
        <v>559</v>
      </c>
      <c r="S52" s="12" t="s">
        <v>559</v>
      </c>
      <c r="T52" s="12" t="s">
        <v>559</v>
      </c>
      <c r="U52" s="13" t="s">
        <v>808</v>
      </c>
      <c r="V52" s="13" t="s">
        <v>559</v>
      </c>
      <c r="W52" s="14" t="s">
        <v>1018</v>
      </c>
      <c r="X52" s="16"/>
      <c r="Y52" s="12" t="s">
        <v>559</v>
      </c>
      <c r="Z52" s="12" t="s">
        <v>559</v>
      </c>
      <c r="AA52" s="94" t="s">
        <v>559</v>
      </c>
      <c r="AB52" s="12" t="s">
        <v>559</v>
      </c>
      <c r="AC52" s="94" t="s">
        <v>67</v>
      </c>
      <c r="AD52" s="15">
        <v>49</v>
      </c>
    </row>
    <row r="53" spans="1:30" ht="20.100000000000001" customHeight="1">
      <c r="A53" s="37">
        <v>50</v>
      </c>
      <c r="B53" s="38" t="s">
        <v>483</v>
      </c>
      <c r="C53" s="38" t="s">
        <v>482</v>
      </c>
      <c r="D53" s="38" t="s">
        <v>1537</v>
      </c>
      <c r="E53" s="38" t="s">
        <v>36</v>
      </c>
      <c r="F53" s="37" t="s">
        <v>559</v>
      </c>
      <c r="G53" s="37" t="s">
        <v>559</v>
      </c>
      <c r="H53" s="37" t="s">
        <v>559</v>
      </c>
      <c r="I53" s="43" t="s">
        <v>637</v>
      </c>
      <c r="J53" s="37" t="s">
        <v>559</v>
      </c>
      <c r="K53" s="37" t="s">
        <v>559</v>
      </c>
      <c r="L53" s="39" t="s">
        <v>559</v>
      </c>
      <c r="M53" s="37" t="s">
        <v>559</v>
      </c>
      <c r="N53" s="68" t="s">
        <v>559</v>
      </c>
      <c r="O53" s="37" t="s">
        <v>559</v>
      </c>
      <c r="P53" s="39" t="s">
        <v>559</v>
      </c>
      <c r="Q53" s="37">
        <v>121.14</v>
      </c>
      <c r="R53" s="37" t="s">
        <v>559</v>
      </c>
      <c r="S53" s="37" t="s">
        <v>559</v>
      </c>
      <c r="T53" s="37" t="s">
        <v>559</v>
      </c>
      <c r="U53" s="38" t="s">
        <v>483</v>
      </c>
      <c r="V53" s="38" t="s">
        <v>1033</v>
      </c>
      <c r="W53" s="40" t="s">
        <v>602</v>
      </c>
      <c r="X53" s="45"/>
      <c r="Y53" s="37" t="s">
        <v>559</v>
      </c>
      <c r="Z53" s="37" t="s">
        <v>559</v>
      </c>
      <c r="AA53" s="37" t="s">
        <v>559</v>
      </c>
      <c r="AB53" s="37" t="s">
        <v>559</v>
      </c>
      <c r="AC53" s="96" t="s">
        <v>1592</v>
      </c>
      <c r="AD53" s="15">
        <v>50</v>
      </c>
    </row>
    <row r="54" spans="1:30" ht="20.100000000000001" customHeight="1">
      <c r="A54" s="12">
        <v>51</v>
      </c>
      <c r="B54" s="13" t="s">
        <v>603</v>
      </c>
      <c r="C54" s="13" t="s">
        <v>603</v>
      </c>
      <c r="D54" s="13" t="s">
        <v>604</v>
      </c>
      <c r="E54" s="13" t="s">
        <v>604</v>
      </c>
      <c r="F54" s="12" t="s">
        <v>559</v>
      </c>
      <c r="G54" s="12" t="s">
        <v>525</v>
      </c>
      <c r="H54" s="12" t="s">
        <v>1128</v>
      </c>
      <c r="I54" s="41" t="s">
        <v>1129</v>
      </c>
      <c r="J54" s="12" t="s">
        <v>1224</v>
      </c>
      <c r="K54" s="12">
        <v>1294</v>
      </c>
      <c r="L54" s="35" t="s">
        <v>300</v>
      </c>
      <c r="M54" s="12" t="s">
        <v>915</v>
      </c>
      <c r="N54" s="67" t="s">
        <v>559</v>
      </c>
      <c r="O54" s="12" t="s">
        <v>62</v>
      </c>
      <c r="P54" s="35" t="s">
        <v>1376</v>
      </c>
      <c r="Q54" s="12">
        <v>92.14</v>
      </c>
      <c r="R54" s="12" t="s">
        <v>559</v>
      </c>
      <c r="S54" s="12" t="s">
        <v>605</v>
      </c>
      <c r="T54" s="12" t="s">
        <v>678</v>
      </c>
      <c r="U54" s="13" t="s">
        <v>559</v>
      </c>
      <c r="V54" s="13" t="s">
        <v>679</v>
      </c>
      <c r="W54" s="85" t="s">
        <v>920</v>
      </c>
      <c r="X54" s="85"/>
      <c r="Y54" s="12" t="s">
        <v>62</v>
      </c>
      <c r="Z54" s="12" t="s">
        <v>559</v>
      </c>
      <c r="AA54" s="12" t="s">
        <v>559</v>
      </c>
      <c r="AB54" s="12" t="s">
        <v>62</v>
      </c>
      <c r="AC54" s="98" t="s">
        <v>67</v>
      </c>
      <c r="AD54" s="15">
        <v>51</v>
      </c>
    </row>
    <row r="55" spans="1:30" ht="20.100000000000001" customHeight="1">
      <c r="A55" s="10">
        <v>52</v>
      </c>
      <c r="B55" s="33" t="s">
        <v>554</v>
      </c>
      <c r="C55" s="33" t="s">
        <v>555</v>
      </c>
      <c r="D55" s="33" t="s">
        <v>556</v>
      </c>
      <c r="E55" s="33" t="s">
        <v>556</v>
      </c>
      <c r="F55" s="10" t="s">
        <v>62</v>
      </c>
      <c r="G55" s="10" t="s">
        <v>559</v>
      </c>
      <c r="H55" s="10" t="s">
        <v>559</v>
      </c>
      <c r="I55" s="33" t="s">
        <v>557</v>
      </c>
      <c r="J55" s="10" t="s">
        <v>139</v>
      </c>
      <c r="K55" s="10">
        <v>1710</v>
      </c>
      <c r="L55" s="34" t="s">
        <v>559</v>
      </c>
      <c r="M55" s="10" t="s">
        <v>559</v>
      </c>
      <c r="N55" s="66" t="s">
        <v>559</v>
      </c>
      <c r="O55" s="10" t="s">
        <v>141</v>
      </c>
      <c r="P55" s="34" t="s">
        <v>559</v>
      </c>
      <c r="Q55" s="10">
        <v>259.18</v>
      </c>
      <c r="R55" s="10">
        <v>4.2770000000000001</v>
      </c>
      <c r="S55" s="10" t="s">
        <v>559</v>
      </c>
      <c r="T55" s="10" t="s">
        <v>558</v>
      </c>
      <c r="U55" s="33" t="s">
        <v>68</v>
      </c>
      <c r="V55" s="33" t="s">
        <v>69</v>
      </c>
      <c r="W55" s="11" t="s">
        <v>70</v>
      </c>
      <c r="X55" s="44"/>
      <c r="Y55" s="10" t="s">
        <v>62</v>
      </c>
      <c r="Z55" s="10" t="s">
        <v>62</v>
      </c>
      <c r="AA55" s="95" t="s">
        <v>559</v>
      </c>
      <c r="AB55" s="10" t="s">
        <v>559</v>
      </c>
      <c r="AC55" s="95" t="s">
        <v>889</v>
      </c>
      <c r="AD55" s="86">
        <v>52</v>
      </c>
    </row>
    <row r="56" spans="1:30" ht="20.100000000000001" customHeight="1">
      <c r="A56" s="12">
        <v>53</v>
      </c>
      <c r="B56" s="13" t="s">
        <v>71</v>
      </c>
      <c r="C56" s="13" t="s">
        <v>72</v>
      </c>
      <c r="D56" s="13" t="s">
        <v>73</v>
      </c>
      <c r="E56" s="13" t="s">
        <v>73</v>
      </c>
      <c r="F56" s="12" t="s">
        <v>559</v>
      </c>
      <c r="G56" s="12" t="s">
        <v>559</v>
      </c>
      <c r="H56" s="12" t="s">
        <v>559</v>
      </c>
      <c r="I56" s="41" t="s">
        <v>74</v>
      </c>
      <c r="J56" s="12" t="s">
        <v>559</v>
      </c>
      <c r="K56" s="12" t="s">
        <v>559</v>
      </c>
      <c r="L56" s="35" t="s">
        <v>559</v>
      </c>
      <c r="M56" s="12" t="s">
        <v>559</v>
      </c>
      <c r="N56" s="67" t="s">
        <v>559</v>
      </c>
      <c r="O56" s="12" t="s">
        <v>559</v>
      </c>
      <c r="P56" s="35" t="s">
        <v>559</v>
      </c>
      <c r="Q56" s="12">
        <v>232.24</v>
      </c>
      <c r="R56" s="12" t="s">
        <v>559</v>
      </c>
      <c r="S56" s="12" t="s">
        <v>559</v>
      </c>
      <c r="T56" s="12" t="s">
        <v>559</v>
      </c>
      <c r="U56" s="13" t="s">
        <v>75</v>
      </c>
      <c r="V56" s="13" t="s">
        <v>559</v>
      </c>
      <c r="W56" s="14" t="s">
        <v>1531</v>
      </c>
      <c r="X56" s="16"/>
      <c r="Y56" s="12" t="s">
        <v>559</v>
      </c>
      <c r="Z56" s="12" t="s">
        <v>559</v>
      </c>
      <c r="AA56" s="94" t="s">
        <v>559</v>
      </c>
      <c r="AB56" s="12" t="s">
        <v>559</v>
      </c>
      <c r="AC56" s="94" t="s">
        <v>67</v>
      </c>
      <c r="AD56" s="15">
        <v>53</v>
      </c>
    </row>
    <row r="57" spans="1:30" ht="20.100000000000001" customHeight="1">
      <c r="A57" s="10">
        <v>54</v>
      </c>
      <c r="B57" s="33" t="s">
        <v>1530</v>
      </c>
      <c r="C57" s="33" t="s">
        <v>1344</v>
      </c>
      <c r="D57" s="33" t="s">
        <v>1628</v>
      </c>
      <c r="E57" s="33" t="s">
        <v>229</v>
      </c>
      <c r="F57" s="10" t="s">
        <v>62</v>
      </c>
      <c r="G57" s="10" t="s">
        <v>559</v>
      </c>
      <c r="H57" s="10" t="s">
        <v>1625</v>
      </c>
      <c r="I57" s="33" t="s">
        <v>1626</v>
      </c>
      <c r="J57" s="10" t="s">
        <v>254</v>
      </c>
      <c r="K57" s="10">
        <v>2811</v>
      </c>
      <c r="L57" s="34" t="s">
        <v>140</v>
      </c>
      <c r="M57" s="10" t="s">
        <v>255</v>
      </c>
      <c r="N57" s="66" t="s">
        <v>559</v>
      </c>
      <c r="O57" s="10" t="s">
        <v>141</v>
      </c>
      <c r="P57" s="34" t="s">
        <v>559</v>
      </c>
      <c r="Q57" s="10">
        <v>281</v>
      </c>
      <c r="R57" s="10">
        <v>1.72</v>
      </c>
      <c r="S57" s="10" t="s">
        <v>559</v>
      </c>
      <c r="T57" s="10" t="s">
        <v>559</v>
      </c>
      <c r="U57" s="33" t="s">
        <v>1627</v>
      </c>
      <c r="V57" s="33" t="s">
        <v>266</v>
      </c>
      <c r="W57" s="11" t="s">
        <v>1635</v>
      </c>
      <c r="X57" s="44"/>
      <c r="Y57" s="10" t="s">
        <v>62</v>
      </c>
      <c r="Z57" s="10" t="s">
        <v>62</v>
      </c>
      <c r="AA57" s="95" t="s">
        <v>559</v>
      </c>
      <c r="AB57" s="10" t="s">
        <v>559</v>
      </c>
      <c r="AC57" s="95" t="s">
        <v>67</v>
      </c>
      <c r="AD57" s="15">
        <v>54</v>
      </c>
    </row>
    <row r="58" spans="1:30" ht="20.100000000000001" customHeight="1">
      <c r="A58" s="12">
        <v>55</v>
      </c>
      <c r="B58" s="13" t="s">
        <v>1636</v>
      </c>
      <c r="C58" s="13" t="s">
        <v>1344</v>
      </c>
      <c r="D58" s="13" t="s">
        <v>1628</v>
      </c>
      <c r="E58" s="13" t="s">
        <v>229</v>
      </c>
      <c r="F58" s="12" t="s">
        <v>62</v>
      </c>
      <c r="G58" s="12" t="s">
        <v>559</v>
      </c>
      <c r="H58" s="12" t="s">
        <v>1625</v>
      </c>
      <c r="I58" s="13" t="s">
        <v>1626</v>
      </c>
      <c r="J58" s="12" t="s">
        <v>254</v>
      </c>
      <c r="K58" s="12">
        <v>2811</v>
      </c>
      <c r="L58" s="35" t="s">
        <v>140</v>
      </c>
      <c r="M58" s="12" t="s">
        <v>1747</v>
      </c>
      <c r="N58" s="67" t="s">
        <v>559</v>
      </c>
      <c r="O58" s="12" t="s">
        <v>141</v>
      </c>
      <c r="P58" s="35" t="s">
        <v>559</v>
      </c>
      <c r="Q58" s="12">
        <v>281</v>
      </c>
      <c r="R58" s="12">
        <v>1.72</v>
      </c>
      <c r="S58" s="12" t="s">
        <v>559</v>
      </c>
      <c r="T58" s="12" t="s">
        <v>559</v>
      </c>
      <c r="U58" s="13" t="s">
        <v>1627</v>
      </c>
      <c r="V58" s="13" t="s">
        <v>266</v>
      </c>
      <c r="W58" s="14" t="s">
        <v>1635</v>
      </c>
      <c r="X58" s="16"/>
      <c r="Y58" s="12" t="s">
        <v>62</v>
      </c>
      <c r="Z58" s="12" t="s">
        <v>62</v>
      </c>
      <c r="AA58" s="94" t="s">
        <v>559</v>
      </c>
      <c r="AB58" s="12" t="s">
        <v>559</v>
      </c>
      <c r="AC58" s="94" t="s">
        <v>67</v>
      </c>
      <c r="AD58" s="15">
        <v>55</v>
      </c>
    </row>
    <row r="59" spans="1:30" ht="20.100000000000001" customHeight="1">
      <c r="A59" s="10">
        <v>56</v>
      </c>
      <c r="B59" s="33" t="s">
        <v>671</v>
      </c>
      <c r="C59" s="33" t="s">
        <v>672</v>
      </c>
      <c r="D59" s="33" t="s">
        <v>1383</v>
      </c>
      <c r="E59" s="33" t="s">
        <v>1664</v>
      </c>
      <c r="F59" s="10" t="s">
        <v>62</v>
      </c>
      <c r="G59" s="10" t="s">
        <v>559</v>
      </c>
      <c r="H59" s="10" t="s">
        <v>1625</v>
      </c>
      <c r="I59" s="33" t="s">
        <v>379</v>
      </c>
      <c r="J59" s="10" t="s">
        <v>254</v>
      </c>
      <c r="K59" s="10">
        <v>3288</v>
      </c>
      <c r="L59" s="34" t="s">
        <v>140</v>
      </c>
      <c r="M59" s="10" t="s">
        <v>255</v>
      </c>
      <c r="N59" s="66" t="s">
        <v>559</v>
      </c>
      <c r="O59" s="10" t="s">
        <v>141</v>
      </c>
      <c r="P59" s="34" t="s">
        <v>559</v>
      </c>
      <c r="Q59" s="10">
        <v>297.97000000000003</v>
      </c>
      <c r="R59" s="10" t="s">
        <v>559</v>
      </c>
      <c r="S59" s="10" t="s">
        <v>559</v>
      </c>
      <c r="T59" s="10" t="s">
        <v>559</v>
      </c>
      <c r="U59" s="33" t="s">
        <v>1627</v>
      </c>
      <c r="V59" s="33" t="s">
        <v>1033</v>
      </c>
      <c r="W59" s="11" t="s">
        <v>380</v>
      </c>
      <c r="X59" s="44"/>
      <c r="Y59" s="10" t="s">
        <v>62</v>
      </c>
      <c r="Z59" s="10" t="s">
        <v>62</v>
      </c>
      <c r="AA59" s="95" t="s">
        <v>559</v>
      </c>
      <c r="AB59" s="10" t="s">
        <v>559</v>
      </c>
      <c r="AC59" s="95" t="s">
        <v>67</v>
      </c>
      <c r="AD59" s="86">
        <v>56</v>
      </c>
    </row>
    <row r="60" spans="1:30" ht="20.100000000000001" customHeight="1">
      <c r="A60" s="12">
        <v>57</v>
      </c>
      <c r="B60" s="13" t="s">
        <v>1351</v>
      </c>
      <c r="C60" s="13" t="s">
        <v>672</v>
      </c>
      <c r="D60" s="13" t="s">
        <v>1383</v>
      </c>
      <c r="E60" s="13" t="s">
        <v>1664</v>
      </c>
      <c r="F60" s="12" t="s">
        <v>62</v>
      </c>
      <c r="G60" s="12" t="s">
        <v>559</v>
      </c>
      <c r="H60" s="12" t="s">
        <v>1625</v>
      </c>
      <c r="I60" s="41" t="s">
        <v>379</v>
      </c>
      <c r="J60" s="12" t="s">
        <v>254</v>
      </c>
      <c r="K60" s="12">
        <v>3288</v>
      </c>
      <c r="L60" s="35" t="s">
        <v>140</v>
      </c>
      <c r="M60" s="12" t="s">
        <v>1747</v>
      </c>
      <c r="N60" s="67" t="s">
        <v>559</v>
      </c>
      <c r="O60" s="12" t="s">
        <v>141</v>
      </c>
      <c r="P60" s="35" t="s">
        <v>559</v>
      </c>
      <c r="Q60" s="12">
        <v>297.97000000000003</v>
      </c>
      <c r="R60" s="12" t="s">
        <v>559</v>
      </c>
      <c r="S60" s="12" t="s">
        <v>559</v>
      </c>
      <c r="T60" s="12" t="s">
        <v>559</v>
      </c>
      <c r="U60" s="13" t="s">
        <v>1627</v>
      </c>
      <c r="V60" s="13" t="s">
        <v>1033</v>
      </c>
      <c r="W60" s="14" t="s">
        <v>380</v>
      </c>
      <c r="X60" s="16"/>
      <c r="Y60" s="12" t="s">
        <v>62</v>
      </c>
      <c r="Z60" s="12" t="s">
        <v>62</v>
      </c>
      <c r="AA60" s="94" t="s">
        <v>559</v>
      </c>
      <c r="AB60" s="12" t="s">
        <v>559</v>
      </c>
      <c r="AC60" s="94" t="s">
        <v>67</v>
      </c>
      <c r="AD60" s="15">
        <v>57</v>
      </c>
    </row>
    <row r="61" spans="1:30" ht="20.100000000000001" customHeight="1">
      <c r="A61" s="10">
        <v>58</v>
      </c>
      <c r="B61" s="33" t="s">
        <v>1352</v>
      </c>
      <c r="C61" s="33" t="s">
        <v>1352</v>
      </c>
      <c r="D61" s="33" t="s">
        <v>1353</v>
      </c>
      <c r="E61" s="33" t="s">
        <v>1353</v>
      </c>
      <c r="F61" s="10" t="s">
        <v>559</v>
      </c>
      <c r="G61" s="10" t="s">
        <v>559</v>
      </c>
      <c r="H61" s="10" t="s">
        <v>559</v>
      </c>
      <c r="I61" s="42" t="s">
        <v>1354</v>
      </c>
      <c r="J61" s="10" t="s">
        <v>559</v>
      </c>
      <c r="K61" s="10" t="s">
        <v>559</v>
      </c>
      <c r="L61" s="34" t="s">
        <v>559</v>
      </c>
      <c r="M61" s="10" t="s">
        <v>559</v>
      </c>
      <c r="N61" s="66" t="s">
        <v>559</v>
      </c>
      <c r="O61" s="10" t="s">
        <v>559</v>
      </c>
      <c r="P61" s="34" t="s">
        <v>1355</v>
      </c>
      <c r="Q61" s="10">
        <v>178.14</v>
      </c>
      <c r="R61" s="10" t="s">
        <v>559</v>
      </c>
      <c r="S61" s="10" t="s">
        <v>559</v>
      </c>
      <c r="T61" s="10" t="s">
        <v>559</v>
      </c>
      <c r="U61" s="33" t="s">
        <v>921</v>
      </c>
      <c r="V61" s="33" t="s">
        <v>1139</v>
      </c>
      <c r="W61" s="11" t="s">
        <v>1140</v>
      </c>
      <c r="X61" s="44"/>
      <c r="Y61" s="10" t="s">
        <v>559</v>
      </c>
      <c r="Z61" s="10" t="s">
        <v>559</v>
      </c>
      <c r="AA61" s="95" t="s">
        <v>559</v>
      </c>
      <c r="AB61" s="10" t="s">
        <v>559</v>
      </c>
      <c r="AC61" s="95" t="s">
        <v>67</v>
      </c>
      <c r="AD61" s="15">
        <v>58</v>
      </c>
    </row>
    <row r="62" spans="1:30" ht="20.100000000000001" customHeight="1">
      <c r="A62" s="12">
        <v>59</v>
      </c>
      <c r="B62" s="13" t="s">
        <v>1728</v>
      </c>
      <c r="C62" s="13" t="s">
        <v>1729</v>
      </c>
      <c r="D62" s="13" t="s">
        <v>1730</v>
      </c>
      <c r="E62" s="13" t="s">
        <v>1210</v>
      </c>
      <c r="F62" s="12" t="s">
        <v>559</v>
      </c>
      <c r="G62" s="12" t="s">
        <v>559</v>
      </c>
      <c r="H62" s="12" t="s">
        <v>559</v>
      </c>
      <c r="I62" s="41" t="s">
        <v>969</v>
      </c>
      <c r="J62" s="12" t="s">
        <v>559</v>
      </c>
      <c r="K62" s="12" t="s">
        <v>559</v>
      </c>
      <c r="L62" s="35" t="s">
        <v>559</v>
      </c>
      <c r="M62" s="12" t="s">
        <v>559</v>
      </c>
      <c r="N62" s="67" t="s">
        <v>559</v>
      </c>
      <c r="O62" s="12" t="s">
        <v>559</v>
      </c>
      <c r="P62" s="35" t="s">
        <v>970</v>
      </c>
      <c r="Q62" s="12">
        <v>176.13</v>
      </c>
      <c r="R62" s="12" t="s">
        <v>559</v>
      </c>
      <c r="S62" s="12" t="s">
        <v>559</v>
      </c>
      <c r="T62" s="12" t="s">
        <v>559</v>
      </c>
      <c r="U62" s="13" t="s">
        <v>329</v>
      </c>
      <c r="V62" s="13" t="s">
        <v>5</v>
      </c>
      <c r="W62" s="14" t="s">
        <v>6</v>
      </c>
      <c r="X62" s="16"/>
      <c r="Y62" s="12" t="s">
        <v>559</v>
      </c>
      <c r="Z62" s="12" t="s">
        <v>559</v>
      </c>
      <c r="AA62" s="94" t="s">
        <v>559</v>
      </c>
      <c r="AB62" s="12" t="s">
        <v>559</v>
      </c>
      <c r="AC62" s="94" t="s">
        <v>889</v>
      </c>
      <c r="AD62" s="15">
        <v>59</v>
      </c>
    </row>
    <row r="63" spans="1:30" ht="20.100000000000001" customHeight="1">
      <c r="A63" s="37">
        <v>60</v>
      </c>
      <c r="B63" s="38" t="s">
        <v>1752</v>
      </c>
      <c r="C63" s="38" t="s">
        <v>1393</v>
      </c>
      <c r="D63" s="38" t="s">
        <v>1670</v>
      </c>
      <c r="E63" s="38" t="s">
        <v>1671</v>
      </c>
      <c r="F63" s="37" t="s">
        <v>559</v>
      </c>
      <c r="G63" s="37" t="s">
        <v>559</v>
      </c>
      <c r="H63" s="37" t="s">
        <v>1128</v>
      </c>
      <c r="I63" s="43" t="s">
        <v>1673</v>
      </c>
      <c r="J63" s="37" t="s">
        <v>559</v>
      </c>
      <c r="K63" s="37" t="s">
        <v>559</v>
      </c>
      <c r="L63" s="39" t="s">
        <v>559</v>
      </c>
      <c r="M63" s="37" t="s">
        <v>559</v>
      </c>
      <c r="N63" s="68" t="s">
        <v>559</v>
      </c>
      <c r="O63" s="37" t="s">
        <v>559</v>
      </c>
      <c r="P63" s="39" t="s">
        <v>559</v>
      </c>
      <c r="Q63" s="37">
        <v>33.04</v>
      </c>
      <c r="R63" s="37">
        <v>1.2270000000000001</v>
      </c>
      <c r="S63" s="37" t="s">
        <v>1164</v>
      </c>
      <c r="T63" s="37" t="s">
        <v>559</v>
      </c>
      <c r="U63" s="38" t="s">
        <v>909</v>
      </c>
      <c r="V63" s="38" t="s">
        <v>10</v>
      </c>
      <c r="W63" s="40" t="s">
        <v>52</v>
      </c>
      <c r="X63" s="45"/>
      <c r="Y63" s="37" t="s">
        <v>62</v>
      </c>
      <c r="Z63" s="37" t="s">
        <v>559</v>
      </c>
      <c r="AA63" s="96" t="s">
        <v>559</v>
      </c>
      <c r="AB63" s="37" t="s">
        <v>62</v>
      </c>
      <c r="AC63" s="96" t="s">
        <v>67</v>
      </c>
      <c r="AD63" s="86">
        <v>60</v>
      </c>
    </row>
    <row r="64" spans="1:30" ht="20.100000000000001" customHeight="1">
      <c r="A64" s="12">
        <v>61</v>
      </c>
      <c r="B64" s="13" t="s">
        <v>368</v>
      </c>
      <c r="C64" s="13" t="s">
        <v>916</v>
      </c>
      <c r="D64" s="13" t="s">
        <v>280</v>
      </c>
      <c r="E64" s="13" t="s">
        <v>369</v>
      </c>
      <c r="F64" s="12" t="s">
        <v>559</v>
      </c>
      <c r="G64" s="12" t="s">
        <v>559</v>
      </c>
      <c r="H64" s="12" t="s">
        <v>559</v>
      </c>
      <c r="I64" s="41" t="s">
        <v>370</v>
      </c>
      <c r="J64" s="12" t="s">
        <v>559</v>
      </c>
      <c r="K64" s="12" t="s">
        <v>559</v>
      </c>
      <c r="L64" s="35" t="s">
        <v>559</v>
      </c>
      <c r="M64" s="12" t="s">
        <v>559</v>
      </c>
      <c r="N64" s="67" t="s">
        <v>559</v>
      </c>
      <c r="O64" s="12" t="s">
        <v>559</v>
      </c>
      <c r="P64" s="35" t="s">
        <v>559</v>
      </c>
      <c r="Q64" s="12" t="s">
        <v>559</v>
      </c>
      <c r="R64" s="12" t="s">
        <v>559</v>
      </c>
      <c r="S64" s="12" t="s">
        <v>559</v>
      </c>
      <c r="T64" s="12" t="s">
        <v>559</v>
      </c>
      <c r="U64" s="13" t="s">
        <v>371</v>
      </c>
      <c r="V64" s="13" t="s">
        <v>559</v>
      </c>
      <c r="W64" s="85" t="s">
        <v>372</v>
      </c>
      <c r="X64" s="85"/>
      <c r="Y64" s="12" t="s">
        <v>559</v>
      </c>
      <c r="Z64" s="12" t="s">
        <v>559</v>
      </c>
      <c r="AA64" s="12" t="s">
        <v>559</v>
      </c>
      <c r="AB64" s="12" t="s">
        <v>559</v>
      </c>
      <c r="AC64" s="98" t="s">
        <v>67</v>
      </c>
      <c r="AD64" s="15">
        <v>61</v>
      </c>
    </row>
    <row r="65" spans="1:30" ht="20.100000000000001" customHeight="1">
      <c r="A65" s="10">
        <v>62</v>
      </c>
      <c r="B65" s="33" t="s">
        <v>373</v>
      </c>
      <c r="C65" s="33" t="s">
        <v>374</v>
      </c>
      <c r="D65" s="33" t="s">
        <v>375</v>
      </c>
      <c r="E65" s="33" t="s">
        <v>375</v>
      </c>
      <c r="F65" s="10" t="s">
        <v>62</v>
      </c>
      <c r="G65" s="10" t="s">
        <v>237</v>
      </c>
      <c r="H65" s="10" t="s">
        <v>1128</v>
      </c>
      <c r="I65" s="33" t="s">
        <v>901</v>
      </c>
      <c r="J65" s="10" t="s">
        <v>254</v>
      </c>
      <c r="K65" s="10">
        <v>1671</v>
      </c>
      <c r="L65" s="34" t="s">
        <v>300</v>
      </c>
      <c r="M65" s="10" t="s">
        <v>255</v>
      </c>
      <c r="N65" s="66" t="s">
        <v>559</v>
      </c>
      <c r="O65" s="10" t="s">
        <v>141</v>
      </c>
      <c r="P65" s="34" t="s">
        <v>902</v>
      </c>
      <c r="Q65" s="10">
        <v>94.11</v>
      </c>
      <c r="R65" s="10" t="s">
        <v>903</v>
      </c>
      <c r="S65" s="10" t="s">
        <v>703</v>
      </c>
      <c r="T65" s="10" t="s">
        <v>704</v>
      </c>
      <c r="U65" s="33" t="s">
        <v>466</v>
      </c>
      <c r="V65" s="33" t="s">
        <v>155</v>
      </c>
      <c r="W65" s="11" t="s">
        <v>156</v>
      </c>
      <c r="X65" s="44"/>
      <c r="Y65" s="10" t="s">
        <v>62</v>
      </c>
      <c r="Z65" s="10" t="s">
        <v>62</v>
      </c>
      <c r="AA65" s="95" t="s">
        <v>559</v>
      </c>
      <c r="AB65" s="10" t="s">
        <v>62</v>
      </c>
      <c r="AC65" s="95" t="s">
        <v>729</v>
      </c>
      <c r="AD65" s="15">
        <v>62</v>
      </c>
    </row>
    <row r="66" spans="1:30" ht="20.100000000000001" customHeight="1">
      <c r="A66" s="12">
        <v>63</v>
      </c>
      <c r="B66" s="13" t="s">
        <v>384</v>
      </c>
      <c r="C66" s="13" t="s">
        <v>374</v>
      </c>
      <c r="D66" s="13" t="s">
        <v>375</v>
      </c>
      <c r="E66" s="13" t="s">
        <v>375</v>
      </c>
      <c r="F66" s="12" t="s">
        <v>62</v>
      </c>
      <c r="G66" s="12" t="s">
        <v>237</v>
      </c>
      <c r="H66" s="12" t="s">
        <v>1128</v>
      </c>
      <c r="I66" s="41" t="s">
        <v>901</v>
      </c>
      <c r="J66" s="12" t="s">
        <v>254</v>
      </c>
      <c r="K66" s="12">
        <v>1671</v>
      </c>
      <c r="L66" s="35" t="s">
        <v>300</v>
      </c>
      <c r="M66" s="12" t="s">
        <v>1747</v>
      </c>
      <c r="N66" s="67" t="s">
        <v>559</v>
      </c>
      <c r="O66" s="12" t="s">
        <v>141</v>
      </c>
      <c r="P66" s="35" t="s">
        <v>902</v>
      </c>
      <c r="Q66" s="12">
        <v>94.11</v>
      </c>
      <c r="R66" s="12" t="s">
        <v>903</v>
      </c>
      <c r="S66" s="12" t="s">
        <v>703</v>
      </c>
      <c r="T66" s="12" t="s">
        <v>704</v>
      </c>
      <c r="U66" s="13" t="s">
        <v>466</v>
      </c>
      <c r="V66" s="13" t="s">
        <v>155</v>
      </c>
      <c r="W66" s="14" t="s">
        <v>156</v>
      </c>
      <c r="X66" s="16"/>
      <c r="Y66" s="12" t="s">
        <v>62</v>
      </c>
      <c r="Z66" s="12" t="s">
        <v>62</v>
      </c>
      <c r="AA66" s="94" t="s">
        <v>559</v>
      </c>
      <c r="AB66" s="12" t="s">
        <v>62</v>
      </c>
      <c r="AC66" s="94" t="s">
        <v>729</v>
      </c>
      <c r="AD66" s="15">
        <v>63</v>
      </c>
    </row>
    <row r="67" spans="1:30" ht="20.100000000000001" customHeight="1">
      <c r="A67" s="10">
        <v>64</v>
      </c>
      <c r="B67" s="33" t="s">
        <v>385</v>
      </c>
      <c r="C67" s="36" t="s">
        <v>386</v>
      </c>
      <c r="D67" s="33" t="s">
        <v>387</v>
      </c>
      <c r="E67" s="33" t="s">
        <v>388</v>
      </c>
      <c r="F67" s="10" t="s">
        <v>559</v>
      </c>
      <c r="G67" s="10" t="s">
        <v>1771</v>
      </c>
      <c r="H67" s="10" t="s">
        <v>559</v>
      </c>
      <c r="I67" s="33" t="s">
        <v>1772</v>
      </c>
      <c r="J67" s="10">
        <v>3</v>
      </c>
      <c r="K67" s="10">
        <v>1120</v>
      </c>
      <c r="L67" s="34" t="s">
        <v>300</v>
      </c>
      <c r="M67" s="10" t="s">
        <v>915</v>
      </c>
      <c r="N67" s="66" t="s">
        <v>559</v>
      </c>
      <c r="O67" s="10" t="s">
        <v>559</v>
      </c>
      <c r="P67" s="34" t="s">
        <v>1773</v>
      </c>
      <c r="Q67" s="10">
        <v>74.12</v>
      </c>
      <c r="R67" s="10">
        <v>0.81</v>
      </c>
      <c r="S67" s="10" t="s">
        <v>1774</v>
      </c>
      <c r="T67" s="10">
        <v>1.4E-2</v>
      </c>
      <c r="U67" s="33" t="s">
        <v>917</v>
      </c>
      <c r="V67" s="33" t="s">
        <v>10</v>
      </c>
      <c r="W67" s="11" t="s">
        <v>1775</v>
      </c>
      <c r="X67" s="44"/>
      <c r="Y67" s="10" t="s">
        <v>559</v>
      </c>
      <c r="Z67" s="10" t="s">
        <v>559</v>
      </c>
      <c r="AA67" s="95" t="s">
        <v>559</v>
      </c>
      <c r="AB67" s="10" t="s">
        <v>62</v>
      </c>
      <c r="AC67" s="95" t="s">
        <v>67</v>
      </c>
      <c r="AD67" s="86">
        <v>64</v>
      </c>
    </row>
    <row r="68" spans="1:30" ht="20.100000000000001" customHeight="1">
      <c r="A68" s="12">
        <v>65</v>
      </c>
      <c r="B68" s="13" t="s">
        <v>1776</v>
      </c>
      <c r="C68" s="13" t="s">
        <v>1776</v>
      </c>
      <c r="D68" s="13" t="s">
        <v>1777</v>
      </c>
      <c r="E68" s="13" t="s">
        <v>1482</v>
      </c>
      <c r="F68" s="12" t="s">
        <v>559</v>
      </c>
      <c r="G68" s="12" t="s">
        <v>559</v>
      </c>
      <c r="H68" s="12" t="s">
        <v>559</v>
      </c>
      <c r="I68" s="13" t="s">
        <v>258</v>
      </c>
      <c r="J68" s="12" t="s">
        <v>559</v>
      </c>
      <c r="K68" s="12" t="s">
        <v>559</v>
      </c>
      <c r="L68" s="35" t="s">
        <v>559</v>
      </c>
      <c r="M68" s="12" t="s">
        <v>559</v>
      </c>
      <c r="N68" s="67" t="s">
        <v>559</v>
      </c>
      <c r="O68" s="12" t="s">
        <v>559</v>
      </c>
      <c r="P68" s="35" t="s">
        <v>259</v>
      </c>
      <c r="Q68" s="12">
        <v>166.1</v>
      </c>
      <c r="R68" s="12" t="s">
        <v>559</v>
      </c>
      <c r="S68" s="12" t="s">
        <v>260</v>
      </c>
      <c r="T68" s="12" t="s">
        <v>559</v>
      </c>
      <c r="U68" s="13" t="s">
        <v>559</v>
      </c>
      <c r="V68" s="13" t="s">
        <v>261</v>
      </c>
      <c r="W68" s="14" t="s">
        <v>351</v>
      </c>
      <c r="X68" s="16"/>
      <c r="Y68" s="12" t="s">
        <v>559</v>
      </c>
      <c r="Z68" s="12" t="s">
        <v>559</v>
      </c>
      <c r="AA68" s="94" t="s">
        <v>559</v>
      </c>
      <c r="AB68" s="12" t="s">
        <v>62</v>
      </c>
      <c r="AC68" s="94" t="s">
        <v>729</v>
      </c>
      <c r="AD68" s="15">
        <v>65</v>
      </c>
    </row>
    <row r="69" spans="1:30" ht="20.100000000000001" customHeight="1">
      <c r="A69" s="10">
        <v>66</v>
      </c>
      <c r="B69" s="33" t="s">
        <v>586</v>
      </c>
      <c r="C69" s="33" t="s">
        <v>587</v>
      </c>
      <c r="D69" s="33" t="s">
        <v>588</v>
      </c>
      <c r="E69" s="33" t="s">
        <v>588</v>
      </c>
      <c r="F69" s="10" t="s">
        <v>559</v>
      </c>
      <c r="G69" s="10" t="s">
        <v>559</v>
      </c>
      <c r="H69" s="10" t="s">
        <v>589</v>
      </c>
      <c r="I69" s="33" t="s">
        <v>590</v>
      </c>
      <c r="J69" s="10" t="s">
        <v>396</v>
      </c>
      <c r="K69" s="10">
        <v>1052</v>
      </c>
      <c r="L69" s="34" t="s">
        <v>300</v>
      </c>
      <c r="M69" s="10" t="s">
        <v>915</v>
      </c>
      <c r="N69" s="66" t="s">
        <v>559</v>
      </c>
      <c r="O69" s="10" t="s">
        <v>62</v>
      </c>
      <c r="P69" s="34" t="s">
        <v>1120</v>
      </c>
      <c r="Q69" s="10">
        <v>20</v>
      </c>
      <c r="R69" s="10">
        <v>1</v>
      </c>
      <c r="S69" s="10" t="s">
        <v>559</v>
      </c>
      <c r="T69" s="10" t="s">
        <v>559</v>
      </c>
      <c r="U69" s="33" t="s">
        <v>126</v>
      </c>
      <c r="V69" s="33" t="s">
        <v>866</v>
      </c>
      <c r="W69" s="11" t="s">
        <v>1753</v>
      </c>
      <c r="X69" s="44"/>
      <c r="Y69" s="10" t="s">
        <v>62</v>
      </c>
      <c r="Z69" s="10" t="s">
        <v>559</v>
      </c>
      <c r="AA69" s="95" t="s">
        <v>559</v>
      </c>
      <c r="AB69" s="10" t="s">
        <v>559</v>
      </c>
      <c r="AC69" s="95" t="s">
        <v>729</v>
      </c>
      <c r="AD69" s="15">
        <v>66</v>
      </c>
    </row>
    <row r="70" spans="1:30" ht="20.100000000000001" customHeight="1">
      <c r="A70" s="12">
        <v>67</v>
      </c>
      <c r="B70" s="13" t="s">
        <v>283</v>
      </c>
      <c r="C70" s="13" t="s">
        <v>587</v>
      </c>
      <c r="D70" s="13" t="s">
        <v>588</v>
      </c>
      <c r="E70" s="13" t="s">
        <v>588</v>
      </c>
      <c r="F70" s="12" t="s">
        <v>559</v>
      </c>
      <c r="G70" s="12" t="s">
        <v>559</v>
      </c>
      <c r="H70" s="12" t="s">
        <v>589</v>
      </c>
      <c r="I70" s="41" t="s">
        <v>590</v>
      </c>
      <c r="J70" s="12" t="s">
        <v>396</v>
      </c>
      <c r="K70" s="12">
        <v>1052</v>
      </c>
      <c r="L70" s="35" t="s">
        <v>300</v>
      </c>
      <c r="M70" s="12" t="s">
        <v>284</v>
      </c>
      <c r="N70" s="67" t="s">
        <v>559</v>
      </c>
      <c r="O70" s="12" t="s">
        <v>62</v>
      </c>
      <c r="P70" s="35" t="s">
        <v>1120</v>
      </c>
      <c r="Q70" s="12">
        <v>20</v>
      </c>
      <c r="R70" s="12">
        <v>1</v>
      </c>
      <c r="S70" s="12" t="s">
        <v>559</v>
      </c>
      <c r="T70" s="12" t="s">
        <v>559</v>
      </c>
      <c r="U70" s="13" t="s">
        <v>126</v>
      </c>
      <c r="V70" s="13" t="s">
        <v>866</v>
      </c>
      <c r="W70" s="14" t="s">
        <v>1753</v>
      </c>
      <c r="X70" s="16"/>
      <c r="Y70" s="12" t="s">
        <v>62</v>
      </c>
      <c r="Z70" s="12" t="s">
        <v>559</v>
      </c>
      <c r="AA70" s="94" t="s">
        <v>559</v>
      </c>
      <c r="AB70" s="12" t="s">
        <v>559</v>
      </c>
      <c r="AC70" s="94" t="s">
        <v>729</v>
      </c>
      <c r="AD70" s="15">
        <v>67</v>
      </c>
    </row>
    <row r="71" spans="1:30" ht="20.100000000000001" customHeight="1">
      <c r="A71" s="10">
        <v>68</v>
      </c>
      <c r="B71" s="33" t="s">
        <v>1805</v>
      </c>
      <c r="C71" s="33" t="s">
        <v>285</v>
      </c>
      <c r="D71" s="33" t="s">
        <v>1674</v>
      </c>
      <c r="E71" s="33" t="s">
        <v>1675</v>
      </c>
      <c r="F71" s="10" t="s">
        <v>559</v>
      </c>
      <c r="G71" s="10" t="s">
        <v>559</v>
      </c>
      <c r="H71" s="10" t="s">
        <v>559</v>
      </c>
      <c r="I71" s="42" t="s">
        <v>1676</v>
      </c>
      <c r="J71" s="10" t="s">
        <v>559</v>
      </c>
      <c r="K71" s="10" t="s">
        <v>559</v>
      </c>
      <c r="L71" s="34" t="s">
        <v>559</v>
      </c>
      <c r="M71" s="10" t="s">
        <v>559</v>
      </c>
      <c r="N71" s="66" t="s">
        <v>559</v>
      </c>
      <c r="O71" s="10" t="s">
        <v>559</v>
      </c>
      <c r="P71" s="34" t="s">
        <v>559</v>
      </c>
      <c r="Q71" s="10">
        <v>376.28</v>
      </c>
      <c r="R71" s="10" t="s">
        <v>559</v>
      </c>
      <c r="S71" s="10" t="s">
        <v>559</v>
      </c>
      <c r="T71" s="10" t="s">
        <v>559</v>
      </c>
      <c r="U71" s="33" t="s">
        <v>1677</v>
      </c>
      <c r="V71" s="33" t="s">
        <v>1678</v>
      </c>
      <c r="W71" s="11" t="s">
        <v>1679</v>
      </c>
      <c r="X71" s="44"/>
      <c r="Y71" s="10" t="s">
        <v>559</v>
      </c>
      <c r="Z71" s="10" t="s">
        <v>559</v>
      </c>
      <c r="AA71" s="95" t="s">
        <v>559</v>
      </c>
      <c r="AB71" s="10" t="s">
        <v>559</v>
      </c>
      <c r="AC71" s="95" t="s">
        <v>67</v>
      </c>
      <c r="AD71" s="86">
        <v>68</v>
      </c>
    </row>
    <row r="72" spans="1:30" ht="20.100000000000001" customHeight="1">
      <c r="A72" s="12">
        <v>69</v>
      </c>
      <c r="B72" s="13" t="s">
        <v>193</v>
      </c>
      <c r="C72" s="13" t="s">
        <v>193</v>
      </c>
      <c r="D72" s="13" t="s">
        <v>1317</v>
      </c>
      <c r="E72" s="13" t="s">
        <v>1317</v>
      </c>
      <c r="F72" s="12" t="s">
        <v>559</v>
      </c>
      <c r="G72" s="12" t="s">
        <v>559</v>
      </c>
      <c r="H72" s="12" t="s">
        <v>559</v>
      </c>
      <c r="I72" s="41" t="s">
        <v>1318</v>
      </c>
      <c r="J72" s="12" t="s">
        <v>101</v>
      </c>
      <c r="K72" s="12">
        <v>1328</v>
      </c>
      <c r="L72" s="35" t="s">
        <v>1358</v>
      </c>
      <c r="M72" s="12" t="s">
        <v>65</v>
      </c>
      <c r="N72" s="67" t="s">
        <v>559</v>
      </c>
      <c r="O72" s="12" t="s">
        <v>62</v>
      </c>
      <c r="P72" s="35" t="s">
        <v>559</v>
      </c>
      <c r="Q72" s="12">
        <v>140.19</v>
      </c>
      <c r="R72" s="12" t="s">
        <v>559</v>
      </c>
      <c r="S72" s="12" t="s">
        <v>1648</v>
      </c>
      <c r="T72" s="12" t="s">
        <v>559</v>
      </c>
      <c r="U72" s="13" t="s">
        <v>100</v>
      </c>
      <c r="V72" s="13" t="s">
        <v>401</v>
      </c>
      <c r="W72" s="14" t="s">
        <v>1734</v>
      </c>
      <c r="X72" s="16"/>
      <c r="Y72" s="12" t="s">
        <v>559</v>
      </c>
      <c r="Z72" s="12" t="s">
        <v>559</v>
      </c>
      <c r="AA72" s="94" t="s">
        <v>559</v>
      </c>
      <c r="AB72" s="12" t="s">
        <v>62</v>
      </c>
      <c r="AC72" s="94" t="s">
        <v>67</v>
      </c>
      <c r="AD72" s="15">
        <v>69</v>
      </c>
    </row>
    <row r="73" spans="1:30" ht="20.100000000000001" customHeight="1">
      <c r="A73" s="37">
        <v>70</v>
      </c>
      <c r="B73" s="38" t="s">
        <v>1735</v>
      </c>
      <c r="C73" s="38" t="s">
        <v>1736</v>
      </c>
      <c r="D73" s="38" t="s">
        <v>1737</v>
      </c>
      <c r="E73" s="38" t="s">
        <v>270</v>
      </c>
      <c r="F73" s="37" t="s">
        <v>847</v>
      </c>
      <c r="G73" s="37" t="s">
        <v>979</v>
      </c>
      <c r="H73" s="37" t="s">
        <v>847</v>
      </c>
      <c r="I73" s="43" t="s">
        <v>548</v>
      </c>
      <c r="J73" s="37" t="s">
        <v>130</v>
      </c>
      <c r="K73" s="37">
        <v>1208</v>
      </c>
      <c r="L73" s="39" t="s">
        <v>300</v>
      </c>
      <c r="M73" s="37" t="s">
        <v>1334</v>
      </c>
      <c r="N73" s="68" t="s">
        <v>559</v>
      </c>
      <c r="O73" s="37" t="s">
        <v>1200</v>
      </c>
      <c r="P73" s="39" t="s">
        <v>549</v>
      </c>
      <c r="Q73" s="37">
        <v>86.17</v>
      </c>
      <c r="R73" s="37">
        <v>0.6603</v>
      </c>
      <c r="S73" s="37" t="s">
        <v>677</v>
      </c>
      <c r="T73" s="37" t="s">
        <v>980</v>
      </c>
      <c r="U73" s="38" t="s">
        <v>515</v>
      </c>
      <c r="V73" s="38" t="s">
        <v>204</v>
      </c>
      <c r="W73" s="40" t="s">
        <v>494</v>
      </c>
      <c r="X73" s="45"/>
      <c r="Y73" s="37" t="s">
        <v>847</v>
      </c>
      <c r="Z73" s="37" t="s">
        <v>847</v>
      </c>
      <c r="AA73" s="96" t="s">
        <v>559</v>
      </c>
      <c r="AB73" s="37" t="s">
        <v>62</v>
      </c>
      <c r="AC73" s="96" t="s">
        <v>495</v>
      </c>
      <c r="AD73" s="15">
        <v>70</v>
      </c>
    </row>
    <row r="74" spans="1:30" ht="20.100000000000001" customHeight="1">
      <c r="A74" s="12">
        <v>71</v>
      </c>
      <c r="B74" s="13" t="s">
        <v>205</v>
      </c>
      <c r="C74" s="13" t="s">
        <v>205</v>
      </c>
      <c r="D74" s="13" t="s">
        <v>444</v>
      </c>
      <c r="E74" s="13" t="s">
        <v>445</v>
      </c>
      <c r="F74" s="12" t="s">
        <v>62</v>
      </c>
      <c r="G74" s="12" t="s">
        <v>525</v>
      </c>
      <c r="H74" s="12" t="s">
        <v>559</v>
      </c>
      <c r="I74" s="41" t="s">
        <v>446</v>
      </c>
      <c r="J74" s="12" t="s">
        <v>447</v>
      </c>
      <c r="K74" s="12">
        <v>1114</v>
      </c>
      <c r="L74" s="35" t="s">
        <v>300</v>
      </c>
      <c r="M74" s="12" t="s">
        <v>915</v>
      </c>
      <c r="N74" s="67" t="s">
        <v>559</v>
      </c>
      <c r="O74" s="12" t="s">
        <v>141</v>
      </c>
      <c r="P74" s="35" t="s">
        <v>448</v>
      </c>
      <c r="Q74" s="12">
        <v>78.11</v>
      </c>
      <c r="R74" s="12">
        <v>0.879</v>
      </c>
      <c r="S74" s="12" t="s">
        <v>449</v>
      </c>
      <c r="T74" s="12" t="s">
        <v>450</v>
      </c>
      <c r="U74" s="13" t="s">
        <v>451</v>
      </c>
      <c r="V74" s="13" t="s">
        <v>623</v>
      </c>
      <c r="W74" s="85" t="s">
        <v>1410</v>
      </c>
      <c r="X74" s="85"/>
      <c r="Y74" s="12" t="s">
        <v>559</v>
      </c>
      <c r="Z74" s="12" t="s">
        <v>62</v>
      </c>
      <c r="AA74" s="12" t="s">
        <v>559</v>
      </c>
      <c r="AB74" s="12" t="s">
        <v>62</v>
      </c>
      <c r="AC74" s="98" t="s">
        <v>67</v>
      </c>
      <c r="AD74" s="15">
        <v>71</v>
      </c>
    </row>
    <row r="75" spans="1:30" ht="20.100000000000001" customHeight="1">
      <c r="A75" s="10">
        <v>72</v>
      </c>
      <c r="B75" s="33" t="s">
        <v>1411</v>
      </c>
      <c r="C75" s="33" t="s">
        <v>1411</v>
      </c>
      <c r="D75" s="33" t="s">
        <v>1697</v>
      </c>
      <c r="E75" s="33" t="s">
        <v>1697</v>
      </c>
      <c r="F75" s="10" t="s">
        <v>559</v>
      </c>
      <c r="G75" s="10" t="s">
        <v>559</v>
      </c>
      <c r="H75" s="10" t="s">
        <v>559</v>
      </c>
      <c r="I75" s="33" t="s">
        <v>211</v>
      </c>
      <c r="J75" s="10" t="s">
        <v>559</v>
      </c>
      <c r="K75" s="10" t="s">
        <v>559</v>
      </c>
      <c r="L75" s="34" t="s">
        <v>559</v>
      </c>
      <c r="M75" s="10" t="s">
        <v>559</v>
      </c>
      <c r="N75" s="66" t="s">
        <v>559</v>
      </c>
      <c r="O75" s="10" t="s">
        <v>559</v>
      </c>
      <c r="P75" s="34" t="s">
        <v>559</v>
      </c>
      <c r="Q75" s="10">
        <v>61.83</v>
      </c>
      <c r="R75" s="10">
        <v>1.5127999999999999</v>
      </c>
      <c r="S75" s="10" t="s">
        <v>559</v>
      </c>
      <c r="T75" s="10" t="s">
        <v>559</v>
      </c>
      <c r="U75" s="33" t="s">
        <v>212</v>
      </c>
      <c r="V75" s="33" t="s">
        <v>213</v>
      </c>
      <c r="W75" s="11" t="s">
        <v>214</v>
      </c>
      <c r="X75" s="44"/>
      <c r="Y75" s="10" t="s">
        <v>559</v>
      </c>
      <c r="Z75" s="10" t="s">
        <v>559</v>
      </c>
      <c r="AA75" s="95" t="s">
        <v>559</v>
      </c>
      <c r="AB75" s="10" t="s">
        <v>559</v>
      </c>
      <c r="AC75" s="95" t="s">
        <v>67</v>
      </c>
      <c r="AD75" s="86">
        <v>72</v>
      </c>
    </row>
    <row r="76" spans="1:30" ht="20.100000000000001" customHeight="1">
      <c r="A76" s="12">
        <v>73</v>
      </c>
      <c r="B76" s="13" t="s">
        <v>295</v>
      </c>
      <c r="C76" s="13" t="s">
        <v>295</v>
      </c>
      <c r="D76" s="13" t="s">
        <v>194</v>
      </c>
      <c r="E76" s="13" t="s">
        <v>194</v>
      </c>
      <c r="F76" s="12" t="s">
        <v>559</v>
      </c>
      <c r="G76" s="12" t="s">
        <v>559</v>
      </c>
      <c r="H76" s="12" t="s">
        <v>559</v>
      </c>
      <c r="I76" s="41" t="s">
        <v>559</v>
      </c>
      <c r="J76" s="12" t="s">
        <v>559</v>
      </c>
      <c r="K76" s="12" t="s">
        <v>559</v>
      </c>
      <c r="L76" s="35" t="s">
        <v>559</v>
      </c>
      <c r="M76" s="12" t="s">
        <v>559</v>
      </c>
      <c r="N76" s="67" t="s">
        <v>559</v>
      </c>
      <c r="O76" s="12" t="s">
        <v>559</v>
      </c>
      <c r="P76" s="35" t="s">
        <v>559</v>
      </c>
      <c r="Q76" s="12"/>
      <c r="R76" s="12" t="s">
        <v>559</v>
      </c>
      <c r="S76" s="12" t="s">
        <v>559</v>
      </c>
      <c r="T76" s="12" t="s">
        <v>559</v>
      </c>
      <c r="U76" s="13" t="s">
        <v>559</v>
      </c>
      <c r="V76" s="13" t="s">
        <v>510</v>
      </c>
      <c r="W76" s="14" t="s">
        <v>559</v>
      </c>
      <c r="X76" s="16"/>
      <c r="Y76" s="12" t="s">
        <v>559</v>
      </c>
      <c r="Z76" s="12" t="s">
        <v>559</v>
      </c>
      <c r="AA76" s="94" t="s">
        <v>559</v>
      </c>
      <c r="AB76" s="12" t="s">
        <v>559</v>
      </c>
      <c r="AC76" s="94" t="s">
        <v>67</v>
      </c>
      <c r="AD76" s="15">
        <v>73</v>
      </c>
    </row>
    <row r="77" spans="1:30" ht="20.100000000000001" customHeight="1">
      <c r="A77" s="10">
        <v>74</v>
      </c>
      <c r="B77" s="33" t="s">
        <v>1274</v>
      </c>
      <c r="C77" s="36" t="s">
        <v>650</v>
      </c>
      <c r="D77" s="33" t="s">
        <v>651</v>
      </c>
      <c r="E77" s="33" t="s">
        <v>651</v>
      </c>
      <c r="F77" s="10" t="s">
        <v>559</v>
      </c>
      <c r="G77" s="10" t="s">
        <v>530</v>
      </c>
      <c r="H77" s="10" t="s">
        <v>1128</v>
      </c>
      <c r="I77" s="33" t="s">
        <v>652</v>
      </c>
      <c r="J77" s="10" t="s">
        <v>653</v>
      </c>
      <c r="K77" s="10">
        <v>1198</v>
      </c>
      <c r="L77" s="34" t="s">
        <v>1358</v>
      </c>
      <c r="M77" s="10" t="s">
        <v>1784</v>
      </c>
      <c r="N77" s="66" t="s">
        <v>559</v>
      </c>
      <c r="O77" s="10" t="s">
        <v>62</v>
      </c>
      <c r="P77" s="34" t="s">
        <v>559</v>
      </c>
      <c r="Q77" s="10">
        <v>30.03</v>
      </c>
      <c r="R77" s="10" t="s">
        <v>220</v>
      </c>
      <c r="S77" s="10" t="s">
        <v>1745</v>
      </c>
      <c r="T77" s="10" t="s">
        <v>1768</v>
      </c>
      <c r="U77" s="33" t="s">
        <v>1769</v>
      </c>
      <c r="V77" s="33" t="s">
        <v>1033</v>
      </c>
      <c r="W77" s="11" t="s">
        <v>1723</v>
      </c>
      <c r="X77" s="44"/>
      <c r="Y77" s="10" t="s">
        <v>62</v>
      </c>
      <c r="Z77" s="10" t="s">
        <v>559</v>
      </c>
      <c r="AA77" s="95" t="s">
        <v>559</v>
      </c>
      <c r="AB77" s="10" t="s">
        <v>62</v>
      </c>
      <c r="AC77" s="95" t="s">
        <v>67</v>
      </c>
      <c r="AD77" s="15">
        <v>74</v>
      </c>
    </row>
    <row r="78" spans="1:30" ht="20.100000000000001" customHeight="1">
      <c r="A78" s="12">
        <v>75</v>
      </c>
      <c r="B78" s="13" t="s">
        <v>1722</v>
      </c>
      <c r="C78" s="13" t="s">
        <v>1722</v>
      </c>
      <c r="D78" s="13" t="s">
        <v>1115</v>
      </c>
      <c r="E78" s="13" t="s">
        <v>627</v>
      </c>
      <c r="F78" s="12" t="s">
        <v>559</v>
      </c>
      <c r="G78" s="12" t="s">
        <v>559</v>
      </c>
      <c r="H78" s="12" t="s">
        <v>559</v>
      </c>
      <c r="I78" s="13" t="s">
        <v>628</v>
      </c>
      <c r="J78" s="12" t="s">
        <v>559</v>
      </c>
      <c r="K78" s="12" t="s">
        <v>559</v>
      </c>
      <c r="L78" s="35" t="s">
        <v>559</v>
      </c>
      <c r="M78" s="12" t="s">
        <v>559</v>
      </c>
      <c r="N78" s="67" t="s">
        <v>559</v>
      </c>
      <c r="O78" s="12" t="s">
        <v>559</v>
      </c>
      <c r="P78" s="35" t="s">
        <v>559</v>
      </c>
      <c r="Q78" s="12">
        <v>382.44</v>
      </c>
      <c r="R78" s="12" t="s">
        <v>559</v>
      </c>
      <c r="S78" s="12" t="s">
        <v>559</v>
      </c>
      <c r="T78" s="12" t="s">
        <v>559</v>
      </c>
      <c r="U78" s="13" t="s">
        <v>1113</v>
      </c>
      <c r="V78" s="13" t="s">
        <v>559</v>
      </c>
      <c r="W78" s="14" t="s">
        <v>629</v>
      </c>
      <c r="X78" s="16"/>
      <c r="Y78" s="12" t="s">
        <v>559</v>
      </c>
      <c r="Z78" s="12" t="s">
        <v>559</v>
      </c>
      <c r="AA78" s="94" t="s">
        <v>559</v>
      </c>
      <c r="AB78" s="12" t="s">
        <v>559</v>
      </c>
      <c r="AC78" s="94" t="s">
        <v>67</v>
      </c>
      <c r="AD78" s="15">
        <v>75</v>
      </c>
    </row>
    <row r="79" spans="1:30" ht="20.100000000000001" customHeight="1">
      <c r="A79" s="10">
        <v>76</v>
      </c>
      <c r="B79" s="33" t="s">
        <v>364</v>
      </c>
      <c r="C79" s="33" t="s">
        <v>365</v>
      </c>
      <c r="D79" s="33" t="s">
        <v>1232</v>
      </c>
      <c r="E79" s="33" t="s">
        <v>1232</v>
      </c>
      <c r="F79" s="10" t="s">
        <v>559</v>
      </c>
      <c r="G79" s="10" t="s">
        <v>532</v>
      </c>
      <c r="H79" s="10" t="s">
        <v>559</v>
      </c>
      <c r="I79" s="33" t="s">
        <v>1233</v>
      </c>
      <c r="J79" s="10" t="s">
        <v>1743</v>
      </c>
      <c r="K79" s="10">
        <v>2586</v>
      </c>
      <c r="L79" s="34" t="s">
        <v>1358</v>
      </c>
      <c r="M79" s="10" t="s">
        <v>301</v>
      </c>
      <c r="N79" s="66" t="s">
        <v>559</v>
      </c>
      <c r="O79" s="10" t="s">
        <v>559</v>
      </c>
      <c r="P79" s="34" t="s">
        <v>559</v>
      </c>
      <c r="Q79" s="10">
        <v>96.1</v>
      </c>
      <c r="R79" s="10">
        <v>1.484</v>
      </c>
      <c r="S79" s="10" t="s">
        <v>1234</v>
      </c>
      <c r="T79" s="10" t="s">
        <v>559</v>
      </c>
      <c r="U79" s="33" t="s">
        <v>1235</v>
      </c>
      <c r="V79" s="33" t="s">
        <v>1719</v>
      </c>
      <c r="W79" s="11" t="s">
        <v>1720</v>
      </c>
      <c r="X79" s="44"/>
      <c r="Y79" s="10" t="s">
        <v>559</v>
      </c>
      <c r="Z79" s="10" t="s">
        <v>559</v>
      </c>
      <c r="AA79" s="95" t="s">
        <v>559</v>
      </c>
      <c r="AB79" s="10" t="s">
        <v>62</v>
      </c>
      <c r="AC79" s="95" t="s">
        <v>67</v>
      </c>
      <c r="AD79" s="86">
        <v>76</v>
      </c>
    </row>
    <row r="80" spans="1:30" ht="20.100000000000001" customHeight="1">
      <c r="A80" s="12">
        <v>77</v>
      </c>
      <c r="B80" s="13" t="s">
        <v>1370</v>
      </c>
      <c r="C80" s="13" t="s">
        <v>365</v>
      </c>
      <c r="D80" s="13" t="s">
        <v>1232</v>
      </c>
      <c r="E80" s="13" t="s">
        <v>1232</v>
      </c>
      <c r="F80" s="12" t="s">
        <v>559</v>
      </c>
      <c r="G80" s="12" t="s">
        <v>532</v>
      </c>
      <c r="H80" s="12" t="s">
        <v>559</v>
      </c>
      <c r="I80" s="41" t="s">
        <v>1233</v>
      </c>
      <c r="J80" s="12" t="s">
        <v>1743</v>
      </c>
      <c r="K80" s="12">
        <v>2586</v>
      </c>
      <c r="L80" s="35" t="s">
        <v>1358</v>
      </c>
      <c r="M80" s="12" t="s">
        <v>106</v>
      </c>
      <c r="N80" s="67" t="s">
        <v>559</v>
      </c>
      <c r="O80" s="12" t="s">
        <v>559</v>
      </c>
      <c r="P80" s="35" t="s">
        <v>559</v>
      </c>
      <c r="Q80" s="12">
        <v>96.1</v>
      </c>
      <c r="R80" s="12">
        <v>1.484</v>
      </c>
      <c r="S80" s="12" t="s">
        <v>1234</v>
      </c>
      <c r="T80" s="12" t="s">
        <v>559</v>
      </c>
      <c r="U80" s="13" t="s">
        <v>1235</v>
      </c>
      <c r="V80" s="13" t="s">
        <v>1719</v>
      </c>
      <c r="W80" s="14" t="s">
        <v>1720</v>
      </c>
      <c r="X80" s="16"/>
      <c r="Y80" s="12" t="s">
        <v>559</v>
      </c>
      <c r="Z80" s="12" t="s">
        <v>559</v>
      </c>
      <c r="AA80" s="94" t="s">
        <v>559</v>
      </c>
      <c r="AB80" s="12" t="s">
        <v>62</v>
      </c>
      <c r="AC80" s="94" t="s">
        <v>67</v>
      </c>
      <c r="AD80" s="15">
        <v>77</v>
      </c>
    </row>
    <row r="81" spans="1:30" ht="20.100000000000001" customHeight="1">
      <c r="A81" s="10">
        <v>78</v>
      </c>
      <c r="B81" s="33" t="s">
        <v>1371</v>
      </c>
      <c r="C81" s="33" t="s">
        <v>1371</v>
      </c>
      <c r="D81" s="33" t="s">
        <v>427</v>
      </c>
      <c r="E81" s="33" t="s">
        <v>427</v>
      </c>
      <c r="F81" s="10" t="s">
        <v>559</v>
      </c>
      <c r="G81" s="10" t="s">
        <v>530</v>
      </c>
      <c r="H81" s="10" t="s">
        <v>428</v>
      </c>
      <c r="I81" s="42" t="s">
        <v>429</v>
      </c>
      <c r="J81" s="10" t="s">
        <v>130</v>
      </c>
      <c r="K81" s="10">
        <v>1235</v>
      </c>
      <c r="L81" s="34" t="s">
        <v>300</v>
      </c>
      <c r="M81" s="10" t="s">
        <v>915</v>
      </c>
      <c r="N81" s="66" t="s">
        <v>559</v>
      </c>
      <c r="O81" s="10" t="s">
        <v>62</v>
      </c>
      <c r="P81" s="34" t="s">
        <v>430</v>
      </c>
      <c r="Q81" s="10">
        <v>31.06</v>
      </c>
      <c r="R81" s="10" t="s">
        <v>431</v>
      </c>
      <c r="S81" s="10" t="s">
        <v>432</v>
      </c>
      <c r="T81" s="10" t="s">
        <v>693</v>
      </c>
      <c r="U81" s="33" t="s">
        <v>559</v>
      </c>
      <c r="V81" s="33" t="s">
        <v>1033</v>
      </c>
      <c r="W81" s="11" t="s">
        <v>694</v>
      </c>
      <c r="X81" s="44"/>
      <c r="Y81" s="10" t="s">
        <v>62</v>
      </c>
      <c r="Z81" s="10" t="s">
        <v>559</v>
      </c>
      <c r="AA81" s="95" t="s">
        <v>559</v>
      </c>
      <c r="AB81" s="10" t="s">
        <v>62</v>
      </c>
      <c r="AC81" s="95" t="s">
        <v>67</v>
      </c>
      <c r="AD81" s="15">
        <v>78</v>
      </c>
    </row>
    <row r="82" spans="1:30" s="102" customFormat="1" ht="20.100000000000001" customHeight="1">
      <c r="A82" s="12">
        <v>79</v>
      </c>
      <c r="B82" s="13" t="s">
        <v>639</v>
      </c>
      <c r="C82" s="13" t="s">
        <v>640</v>
      </c>
      <c r="D82" s="13" t="s">
        <v>641</v>
      </c>
      <c r="E82" s="13" t="s">
        <v>641</v>
      </c>
      <c r="F82" s="12" t="s">
        <v>559</v>
      </c>
      <c r="G82" s="12" t="s">
        <v>1696</v>
      </c>
      <c r="H82" s="12" t="s">
        <v>1128</v>
      </c>
      <c r="I82" s="41" t="s">
        <v>642</v>
      </c>
      <c r="J82" s="12" t="s">
        <v>1614</v>
      </c>
      <c r="K82" s="12">
        <v>1230</v>
      </c>
      <c r="L82" s="35" t="s">
        <v>300</v>
      </c>
      <c r="M82" s="12" t="s">
        <v>915</v>
      </c>
      <c r="N82" s="67" t="s">
        <v>559</v>
      </c>
      <c r="O82" s="12" t="s">
        <v>62</v>
      </c>
      <c r="P82" s="35" t="s">
        <v>1615</v>
      </c>
      <c r="Q82" s="12">
        <v>32.04</v>
      </c>
      <c r="R82" s="12" t="s">
        <v>1616</v>
      </c>
      <c r="S82" s="12" t="s">
        <v>1617</v>
      </c>
      <c r="T82" s="12" t="s">
        <v>1515</v>
      </c>
      <c r="U82" s="13" t="s">
        <v>1228</v>
      </c>
      <c r="V82" s="13" t="s">
        <v>1516</v>
      </c>
      <c r="W82" s="14" t="s">
        <v>1656</v>
      </c>
      <c r="X82" s="16"/>
      <c r="Y82" s="12" t="s">
        <v>62</v>
      </c>
      <c r="Z82" s="12" t="s">
        <v>559</v>
      </c>
      <c r="AA82" s="94" t="s">
        <v>559</v>
      </c>
      <c r="AB82" s="12" t="s">
        <v>62</v>
      </c>
      <c r="AC82" s="94" t="s">
        <v>67</v>
      </c>
      <c r="AD82" s="15">
        <v>79</v>
      </c>
    </row>
    <row r="83" spans="1:30" s="102" customFormat="1" ht="20.100000000000001" customHeight="1">
      <c r="A83" s="37">
        <v>80</v>
      </c>
      <c r="B83" s="38" t="s">
        <v>1588</v>
      </c>
      <c r="C83" s="38" t="s">
        <v>1642</v>
      </c>
      <c r="D83" s="38" t="s">
        <v>1643</v>
      </c>
      <c r="E83" s="38" t="s">
        <v>1644</v>
      </c>
      <c r="F83" s="37" t="s">
        <v>62</v>
      </c>
      <c r="G83" s="37" t="s">
        <v>526</v>
      </c>
      <c r="H83" s="37" t="s">
        <v>559</v>
      </c>
      <c r="I83" s="43" t="s">
        <v>1645</v>
      </c>
      <c r="J83" s="37" t="s">
        <v>254</v>
      </c>
      <c r="K83" s="37">
        <v>2966</v>
      </c>
      <c r="L83" s="39" t="s">
        <v>300</v>
      </c>
      <c r="M83" s="37" t="s">
        <v>255</v>
      </c>
      <c r="N83" s="68" t="s">
        <v>559</v>
      </c>
      <c r="O83" s="37" t="s">
        <v>141</v>
      </c>
      <c r="P83" s="39" t="s">
        <v>559</v>
      </c>
      <c r="Q83" s="37">
        <v>78.13</v>
      </c>
      <c r="R83" s="37" t="s">
        <v>145</v>
      </c>
      <c r="S83" s="37" t="s">
        <v>1622</v>
      </c>
      <c r="T83" s="37" t="s">
        <v>559</v>
      </c>
      <c r="U83" s="38" t="s">
        <v>1623</v>
      </c>
      <c r="V83" s="38" t="s">
        <v>1033</v>
      </c>
      <c r="W83" s="40" t="s">
        <v>1624</v>
      </c>
      <c r="X83" s="45"/>
      <c r="Y83" s="37" t="s">
        <v>62</v>
      </c>
      <c r="Z83" s="37" t="s">
        <v>62</v>
      </c>
      <c r="AA83" s="96" t="s">
        <v>559</v>
      </c>
      <c r="AB83" s="37" t="s">
        <v>62</v>
      </c>
      <c r="AC83" s="96" t="s">
        <v>67</v>
      </c>
      <c r="AD83" s="86">
        <v>80</v>
      </c>
    </row>
    <row r="84" spans="1:30" s="102" customFormat="1" ht="20.100000000000001" customHeight="1">
      <c r="A84" s="12">
        <v>81</v>
      </c>
      <c r="B84" s="13" t="s">
        <v>467</v>
      </c>
      <c r="C84" s="13" t="s">
        <v>1642</v>
      </c>
      <c r="D84" s="13" t="s">
        <v>1643</v>
      </c>
      <c r="E84" s="13" t="s">
        <v>1644</v>
      </c>
      <c r="F84" s="12" t="s">
        <v>62</v>
      </c>
      <c r="G84" s="12" t="s">
        <v>526</v>
      </c>
      <c r="H84" s="12" t="s">
        <v>559</v>
      </c>
      <c r="I84" s="41" t="s">
        <v>1645</v>
      </c>
      <c r="J84" s="12" t="s">
        <v>254</v>
      </c>
      <c r="K84" s="12">
        <v>2966</v>
      </c>
      <c r="L84" s="35" t="s">
        <v>300</v>
      </c>
      <c r="M84" s="12" t="s">
        <v>1747</v>
      </c>
      <c r="N84" s="67" t="s">
        <v>559</v>
      </c>
      <c r="O84" s="12" t="s">
        <v>141</v>
      </c>
      <c r="P84" s="35" t="s">
        <v>559</v>
      </c>
      <c r="Q84" s="12">
        <v>78.13</v>
      </c>
      <c r="R84" s="12" t="s">
        <v>145</v>
      </c>
      <c r="S84" s="12" t="s">
        <v>1622</v>
      </c>
      <c r="T84" s="12" t="s">
        <v>559</v>
      </c>
      <c r="U84" s="13" t="s">
        <v>1623</v>
      </c>
      <c r="V84" s="13" t="s">
        <v>1033</v>
      </c>
      <c r="W84" s="85" t="s">
        <v>1624</v>
      </c>
      <c r="X84" s="85"/>
      <c r="Y84" s="12" t="s">
        <v>62</v>
      </c>
      <c r="Z84" s="12" t="s">
        <v>62</v>
      </c>
      <c r="AA84" s="12" t="s">
        <v>559</v>
      </c>
      <c r="AB84" s="12" t="s">
        <v>62</v>
      </c>
      <c r="AC84" s="98" t="s">
        <v>67</v>
      </c>
      <c r="AD84" s="15">
        <v>81</v>
      </c>
    </row>
    <row r="85" spans="1:30" ht="20.100000000000001" customHeight="1">
      <c r="A85" s="10">
        <v>82</v>
      </c>
      <c r="B85" s="33" t="s">
        <v>378</v>
      </c>
      <c r="C85" s="33" t="s">
        <v>378</v>
      </c>
      <c r="D85" s="33" t="s">
        <v>421</v>
      </c>
      <c r="E85" s="33" t="s">
        <v>421</v>
      </c>
      <c r="F85" s="10" t="s">
        <v>559</v>
      </c>
      <c r="G85" s="10" t="s">
        <v>559</v>
      </c>
      <c r="H85" s="10" t="s">
        <v>559</v>
      </c>
      <c r="I85" s="33" t="s">
        <v>422</v>
      </c>
      <c r="J85" s="10" t="s">
        <v>559</v>
      </c>
      <c r="K85" s="10" t="s">
        <v>559</v>
      </c>
      <c r="L85" s="34" t="s">
        <v>559</v>
      </c>
      <c r="M85" s="10" t="s">
        <v>559</v>
      </c>
      <c r="N85" s="66" t="s">
        <v>559</v>
      </c>
      <c r="O85" s="10" t="s">
        <v>559</v>
      </c>
      <c r="P85" s="34" t="s">
        <v>559</v>
      </c>
      <c r="Q85" s="10">
        <v>1235.8900000000001</v>
      </c>
      <c r="R85" s="10">
        <v>2.5</v>
      </c>
      <c r="S85" s="10" t="s">
        <v>559</v>
      </c>
      <c r="T85" s="10" t="s">
        <v>559</v>
      </c>
      <c r="U85" s="33" t="s">
        <v>247</v>
      </c>
      <c r="V85" s="33" t="s">
        <v>1033</v>
      </c>
      <c r="W85" s="11" t="s">
        <v>559</v>
      </c>
      <c r="X85" s="44"/>
      <c r="Y85" s="10" t="s">
        <v>559</v>
      </c>
      <c r="Z85" s="10" t="s">
        <v>559</v>
      </c>
      <c r="AA85" s="95" t="s">
        <v>559</v>
      </c>
      <c r="AB85" s="10" t="s">
        <v>559</v>
      </c>
      <c r="AC85" s="95" t="s">
        <v>67</v>
      </c>
      <c r="AD85" s="15">
        <v>82</v>
      </c>
    </row>
    <row r="86" spans="1:30" ht="20.100000000000001" customHeight="1">
      <c r="A86" s="12">
        <v>83</v>
      </c>
      <c r="B86" s="13" t="s">
        <v>235</v>
      </c>
      <c r="C86" s="13" t="s">
        <v>236</v>
      </c>
      <c r="D86" s="13" t="s">
        <v>1710</v>
      </c>
      <c r="E86" s="13" t="s">
        <v>1711</v>
      </c>
      <c r="F86" s="12" t="s">
        <v>559</v>
      </c>
      <c r="G86" s="12" t="s">
        <v>559</v>
      </c>
      <c r="H86" s="12" t="s">
        <v>559</v>
      </c>
      <c r="I86" s="41" t="s">
        <v>1322</v>
      </c>
      <c r="J86" s="12" t="s">
        <v>559</v>
      </c>
      <c r="K86" s="12" t="s">
        <v>559</v>
      </c>
      <c r="L86" s="35" t="s">
        <v>559</v>
      </c>
      <c r="M86" s="12" t="s">
        <v>559</v>
      </c>
      <c r="N86" s="67" t="s">
        <v>559</v>
      </c>
      <c r="O86" s="12" t="s">
        <v>559</v>
      </c>
      <c r="P86" s="35" t="s">
        <v>559</v>
      </c>
      <c r="Q86" s="12">
        <v>241.95</v>
      </c>
      <c r="R86" s="12">
        <v>3.28</v>
      </c>
      <c r="S86" s="12" t="s">
        <v>559</v>
      </c>
      <c r="T86" s="12" t="s">
        <v>559</v>
      </c>
      <c r="U86" s="13" t="s">
        <v>1323</v>
      </c>
      <c r="V86" s="13" t="s">
        <v>559</v>
      </c>
      <c r="W86" s="14" t="s">
        <v>1324</v>
      </c>
      <c r="X86" s="16"/>
      <c r="Y86" s="12" t="s">
        <v>559</v>
      </c>
      <c r="Z86" s="12" t="s">
        <v>559</v>
      </c>
      <c r="AA86" s="94" t="s">
        <v>559</v>
      </c>
      <c r="AB86" s="12" t="s">
        <v>559</v>
      </c>
      <c r="AC86" s="94" t="s">
        <v>889</v>
      </c>
      <c r="AD86" s="15">
        <v>83</v>
      </c>
    </row>
    <row r="87" spans="1:30" ht="20.100000000000001" customHeight="1">
      <c r="A87" s="10">
        <v>84</v>
      </c>
      <c r="B87" s="33" t="s">
        <v>1156</v>
      </c>
      <c r="C87" s="36" t="s">
        <v>1012</v>
      </c>
      <c r="D87" s="33" t="s">
        <v>25</v>
      </c>
      <c r="E87" s="33" t="s">
        <v>25</v>
      </c>
      <c r="F87" s="10" t="s">
        <v>559</v>
      </c>
      <c r="G87" s="10" t="s">
        <v>559</v>
      </c>
      <c r="H87" s="10" t="s">
        <v>559</v>
      </c>
      <c r="I87" s="33" t="s">
        <v>919</v>
      </c>
      <c r="J87" s="10" t="s">
        <v>559</v>
      </c>
      <c r="K87" s="10" t="s">
        <v>559</v>
      </c>
      <c r="L87" s="34" t="s">
        <v>559</v>
      </c>
      <c r="M87" s="10" t="s">
        <v>559</v>
      </c>
      <c r="N87" s="66" t="s">
        <v>559</v>
      </c>
      <c r="O87" s="10" t="s">
        <v>559</v>
      </c>
      <c r="P87" s="34" t="s">
        <v>559</v>
      </c>
      <c r="Q87" s="10">
        <v>166.01</v>
      </c>
      <c r="R87" s="10">
        <v>3.13</v>
      </c>
      <c r="S87" s="10" t="s">
        <v>559</v>
      </c>
      <c r="T87" s="10" t="s">
        <v>559</v>
      </c>
      <c r="U87" s="33" t="s">
        <v>1757</v>
      </c>
      <c r="V87" s="33" t="s">
        <v>1749</v>
      </c>
      <c r="W87" s="11" t="s">
        <v>1750</v>
      </c>
      <c r="X87" s="44"/>
      <c r="Y87" s="10" t="s">
        <v>559</v>
      </c>
      <c r="Z87" s="10" t="s">
        <v>559</v>
      </c>
      <c r="AA87" s="95" t="s">
        <v>559</v>
      </c>
      <c r="AB87" s="10" t="s">
        <v>559</v>
      </c>
      <c r="AC87" s="95" t="s">
        <v>889</v>
      </c>
      <c r="AD87" s="86">
        <v>84</v>
      </c>
    </row>
    <row r="88" spans="1:30" ht="20.100000000000001" customHeight="1">
      <c r="A88" s="12">
        <v>85</v>
      </c>
      <c r="B88" s="13" t="s">
        <v>1751</v>
      </c>
      <c r="C88" s="13" t="s">
        <v>357</v>
      </c>
      <c r="D88" s="13" t="s">
        <v>1754</v>
      </c>
      <c r="E88" s="13" t="s">
        <v>1755</v>
      </c>
      <c r="F88" s="12" t="s">
        <v>559</v>
      </c>
      <c r="G88" s="12" t="s">
        <v>559</v>
      </c>
      <c r="H88" s="12" t="s">
        <v>559</v>
      </c>
      <c r="I88" s="13" t="s">
        <v>289</v>
      </c>
      <c r="J88" s="12" t="s">
        <v>559</v>
      </c>
      <c r="K88" s="12" t="s">
        <v>559</v>
      </c>
      <c r="L88" s="35" t="s">
        <v>559</v>
      </c>
      <c r="M88" s="12" t="s">
        <v>559</v>
      </c>
      <c r="N88" s="67" t="s">
        <v>559</v>
      </c>
      <c r="O88" s="12" t="s">
        <v>559</v>
      </c>
      <c r="P88" s="35" t="s">
        <v>559</v>
      </c>
      <c r="Q88" s="12">
        <v>149.88999999999999</v>
      </c>
      <c r="R88" s="12" t="s">
        <v>559</v>
      </c>
      <c r="S88" s="12" t="s">
        <v>559</v>
      </c>
      <c r="T88" s="12" t="s">
        <v>559</v>
      </c>
      <c r="U88" s="13" t="s">
        <v>290</v>
      </c>
      <c r="V88" s="13" t="s">
        <v>292</v>
      </c>
      <c r="W88" s="14" t="s">
        <v>293</v>
      </c>
      <c r="X88" s="16"/>
      <c r="Y88" s="12" t="s">
        <v>559</v>
      </c>
      <c r="Z88" s="12" t="s">
        <v>559</v>
      </c>
      <c r="AA88" s="94" t="s">
        <v>559</v>
      </c>
      <c r="AB88" s="12" t="s">
        <v>559</v>
      </c>
      <c r="AC88" s="94" t="s">
        <v>67</v>
      </c>
      <c r="AD88" s="15">
        <v>85</v>
      </c>
    </row>
    <row r="89" spans="1:30" ht="20.100000000000001" customHeight="1">
      <c r="A89" s="10">
        <v>86</v>
      </c>
      <c r="B89" s="33" t="s">
        <v>977</v>
      </c>
      <c r="C89" s="33" t="s">
        <v>357</v>
      </c>
      <c r="D89" s="33" t="s">
        <v>1755</v>
      </c>
      <c r="E89" s="33" t="s">
        <v>1755</v>
      </c>
      <c r="F89" s="10" t="s">
        <v>559</v>
      </c>
      <c r="G89" s="10" t="s">
        <v>559</v>
      </c>
      <c r="H89" s="10" t="s">
        <v>559</v>
      </c>
      <c r="I89" s="33" t="s">
        <v>289</v>
      </c>
      <c r="J89" s="10" t="s">
        <v>559</v>
      </c>
      <c r="K89" s="10" t="s">
        <v>559</v>
      </c>
      <c r="L89" s="34" t="s">
        <v>559</v>
      </c>
      <c r="M89" s="10" t="s">
        <v>559</v>
      </c>
      <c r="N89" s="66" t="s">
        <v>559</v>
      </c>
      <c r="O89" s="10" t="s">
        <v>559</v>
      </c>
      <c r="P89" s="34" t="s">
        <v>559</v>
      </c>
      <c r="Q89" s="10">
        <v>149.88999999999999</v>
      </c>
      <c r="R89" s="10" t="s">
        <v>559</v>
      </c>
      <c r="S89" s="10" t="s">
        <v>559</v>
      </c>
      <c r="T89" s="10" t="s">
        <v>559</v>
      </c>
      <c r="U89" s="33" t="s">
        <v>290</v>
      </c>
      <c r="V89" s="33" t="s">
        <v>292</v>
      </c>
      <c r="W89" s="11" t="s">
        <v>293</v>
      </c>
      <c r="X89" s="44"/>
      <c r="Y89" s="10" t="s">
        <v>559</v>
      </c>
      <c r="Z89" s="10" t="s">
        <v>559</v>
      </c>
      <c r="AA89" s="95" t="s">
        <v>559</v>
      </c>
      <c r="AB89" s="10" t="s">
        <v>559</v>
      </c>
      <c r="AC89" s="95" t="s">
        <v>67</v>
      </c>
      <c r="AD89" s="15">
        <v>86</v>
      </c>
    </row>
    <row r="90" spans="1:30" ht="20.100000000000001" customHeight="1">
      <c r="A90" s="12">
        <v>87</v>
      </c>
      <c r="B90" s="13" t="s">
        <v>355</v>
      </c>
      <c r="C90" s="13" t="s">
        <v>910</v>
      </c>
      <c r="D90" s="13" t="s">
        <v>389</v>
      </c>
      <c r="E90" s="13" t="s">
        <v>389</v>
      </c>
      <c r="F90" s="12" t="s">
        <v>559</v>
      </c>
      <c r="G90" s="12" t="s">
        <v>524</v>
      </c>
      <c r="H90" s="12" t="s">
        <v>559</v>
      </c>
      <c r="I90" s="41" t="s">
        <v>390</v>
      </c>
      <c r="J90" s="12" t="s">
        <v>1563</v>
      </c>
      <c r="K90" s="12">
        <v>1479</v>
      </c>
      <c r="L90" s="35" t="s">
        <v>140</v>
      </c>
      <c r="M90" s="12" t="s">
        <v>1747</v>
      </c>
      <c r="N90" s="67" t="s">
        <v>559</v>
      </c>
      <c r="O90" s="12" t="s">
        <v>559</v>
      </c>
      <c r="P90" s="35" t="s">
        <v>559</v>
      </c>
      <c r="Q90" s="12">
        <v>214.01</v>
      </c>
      <c r="R90" s="12" t="s">
        <v>559</v>
      </c>
      <c r="S90" s="12" t="s">
        <v>559</v>
      </c>
      <c r="T90" s="12" t="s">
        <v>559</v>
      </c>
      <c r="U90" s="13" t="s">
        <v>1564</v>
      </c>
      <c r="V90" s="13" t="s">
        <v>1565</v>
      </c>
      <c r="W90" s="14" t="s">
        <v>1566</v>
      </c>
      <c r="X90" s="16"/>
      <c r="Y90" s="12" t="s">
        <v>559</v>
      </c>
      <c r="Z90" s="12" t="s">
        <v>559</v>
      </c>
      <c r="AA90" s="94" t="s">
        <v>559</v>
      </c>
      <c r="AB90" s="12" t="s">
        <v>559</v>
      </c>
      <c r="AC90" s="94" t="s">
        <v>67</v>
      </c>
      <c r="AD90" s="15">
        <v>87</v>
      </c>
    </row>
    <row r="91" spans="1:30" ht="20.100000000000001" customHeight="1">
      <c r="A91" s="10">
        <v>88</v>
      </c>
      <c r="B91" s="33" t="s">
        <v>1739</v>
      </c>
      <c r="C91" s="33" t="s">
        <v>910</v>
      </c>
      <c r="D91" s="33" t="s">
        <v>389</v>
      </c>
      <c r="E91" s="33" t="s">
        <v>389</v>
      </c>
      <c r="F91" s="10" t="s">
        <v>559</v>
      </c>
      <c r="G91" s="10" t="s">
        <v>524</v>
      </c>
      <c r="H91" s="10" t="s">
        <v>559</v>
      </c>
      <c r="I91" s="42" t="s">
        <v>390</v>
      </c>
      <c r="J91" s="10" t="s">
        <v>1563</v>
      </c>
      <c r="K91" s="10">
        <v>1479</v>
      </c>
      <c r="L91" s="34" t="s">
        <v>140</v>
      </c>
      <c r="M91" s="10" t="s">
        <v>1747</v>
      </c>
      <c r="N91" s="66" t="s">
        <v>559</v>
      </c>
      <c r="O91" s="10" t="s">
        <v>559</v>
      </c>
      <c r="P91" s="34" t="s">
        <v>559</v>
      </c>
      <c r="Q91" s="10">
        <v>214.01</v>
      </c>
      <c r="R91" s="10" t="s">
        <v>559</v>
      </c>
      <c r="S91" s="10" t="s">
        <v>559</v>
      </c>
      <c r="T91" s="10" t="s">
        <v>559</v>
      </c>
      <c r="U91" s="33" t="s">
        <v>1564</v>
      </c>
      <c r="V91" s="33" t="s">
        <v>1565</v>
      </c>
      <c r="W91" s="11" t="s">
        <v>1566</v>
      </c>
      <c r="X91" s="44"/>
      <c r="Y91" s="10" t="s">
        <v>559</v>
      </c>
      <c r="Z91" s="10" t="s">
        <v>559</v>
      </c>
      <c r="AA91" s="95" t="s">
        <v>559</v>
      </c>
      <c r="AB91" s="10" t="s">
        <v>559</v>
      </c>
      <c r="AC91" s="95" t="s">
        <v>67</v>
      </c>
      <c r="AD91" s="86">
        <v>88</v>
      </c>
    </row>
    <row r="92" spans="1:30" ht="20.100000000000001" customHeight="1">
      <c r="A92" s="12">
        <v>89</v>
      </c>
      <c r="B92" s="13" t="s">
        <v>1740</v>
      </c>
      <c r="C92" s="13" t="s">
        <v>1740</v>
      </c>
      <c r="D92" s="13" t="s">
        <v>1755</v>
      </c>
      <c r="E92" s="13" t="s">
        <v>1755</v>
      </c>
      <c r="F92" s="12" t="s">
        <v>559</v>
      </c>
      <c r="G92" s="12" t="s">
        <v>271</v>
      </c>
      <c r="H92" s="12" t="s">
        <v>559</v>
      </c>
      <c r="I92" s="41" t="s">
        <v>1741</v>
      </c>
      <c r="J92" s="12" t="s">
        <v>1742</v>
      </c>
      <c r="K92" s="12">
        <v>1479</v>
      </c>
      <c r="L92" s="35" t="s">
        <v>140</v>
      </c>
      <c r="M92" s="12" t="s">
        <v>1747</v>
      </c>
      <c r="N92" s="67" t="s">
        <v>559</v>
      </c>
      <c r="O92" s="12" t="s">
        <v>559</v>
      </c>
      <c r="P92" s="35" t="s">
        <v>559</v>
      </c>
      <c r="Q92" s="12">
        <v>197.892</v>
      </c>
      <c r="R92" s="12" t="s">
        <v>559</v>
      </c>
      <c r="S92" s="12" t="s">
        <v>559</v>
      </c>
      <c r="T92" s="12" t="s">
        <v>559</v>
      </c>
      <c r="U92" s="13" t="s">
        <v>274</v>
      </c>
      <c r="V92" s="13" t="s">
        <v>275</v>
      </c>
      <c r="W92" s="14" t="s">
        <v>276</v>
      </c>
      <c r="X92" s="16"/>
      <c r="Y92" s="12" t="s">
        <v>559</v>
      </c>
      <c r="Z92" s="12" t="s">
        <v>559</v>
      </c>
      <c r="AA92" s="94" t="s">
        <v>559</v>
      </c>
      <c r="AB92" s="12" t="s">
        <v>559</v>
      </c>
      <c r="AC92" s="94" t="s">
        <v>67</v>
      </c>
      <c r="AD92" s="15">
        <v>89</v>
      </c>
    </row>
    <row r="93" spans="1:30" ht="20.100000000000001" customHeight="1">
      <c r="A93" s="37">
        <v>90</v>
      </c>
      <c r="B93" s="38" t="s">
        <v>1490</v>
      </c>
      <c r="C93" s="38" t="s">
        <v>1491</v>
      </c>
      <c r="D93" s="38" t="s">
        <v>1492</v>
      </c>
      <c r="E93" s="38" t="s">
        <v>1493</v>
      </c>
      <c r="F93" s="37" t="s">
        <v>559</v>
      </c>
      <c r="G93" s="37" t="s">
        <v>559</v>
      </c>
      <c r="H93" s="37" t="s">
        <v>559</v>
      </c>
      <c r="I93" s="43" t="s">
        <v>1494</v>
      </c>
      <c r="J93" s="37" t="s">
        <v>1743</v>
      </c>
      <c r="K93" s="37">
        <v>1805</v>
      </c>
      <c r="L93" s="39" t="s">
        <v>1358</v>
      </c>
      <c r="M93" s="37" t="s">
        <v>301</v>
      </c>
      <c r="N93" s="68" t="s">
        <v>559</v>
      </c>
      <c r="O93" s="37" t="s">
        <v>62</v>
      </c>
      <c r="P93" s="39" t="s">
        <v>1495</v>
      </c>
      <c r="Q93" s="37" t="s">
        <v>1496</v>
      </c>
      <c r="R93" s="37">
        <v>1.8640000000000001</v>
      </c>
      <c r="S93" s="37" t="s">
        <v>559</v>
      </c>
      <c r="T93" s="37" t="s">
        <v>559</v>
      </c>
      <c r="U93" s="38" t="s">
        <v>497</v>
      </c>
      <c r="V93" s="38" t="s">
        <v>498</v>
      </c>
      <c r="W93" s="40" t="s">
        <v>499</v>
      </c>
      <c r="X93" s="45"/>
      <c r="Y93" s="37" t="s">
        <v>559</v>
      </c>
      <c r="Z93" s="37" t="s">
        <v>559</v>
      </c>
      <c r="AA93" s="96" t="s">
        <v>559</v>
      </c>
      <c r="AB93" s="37" t="s">
        <v>559</v>
      </c>
      <c r="AC93" s="96" t="s">
        <v>729</v>
      </c>
      <c r="AD93" s="15">
        <v>90</v>
      </c>
    </row>
    <row r="94" spans="1:30" ht="20.100000000000001" customHeight="1">
      <c r="A94" s="12">
        <v>91</v>
      </c>
      <c r="B94" s="13" t="s">
        <v>500</v>
      </c>
      <c r="C94" s="13" t="s">
        <v>1491</v>
      </c>
      <c r="D94" s="13" t="s">
        <v>1492</v>
      </c>
      <c r="E94" s="13" t="s">
        <v>1493</v>
      </c>
      <c r="F94" s="12" t="s">
        <v>559</v>
      </c>
      <c r="G94" s="12" t="s">
        <v>559</v>
      </c>
      <c r="H94" s="12" t="s">
        <v>559</v>
      </c>
      <c r="I94" s="41" t="s">
        <v>1494</v>
      </c>
      <c r="J94" s="12" t="s">
        <v>1743</v>
      </c>
      <c r="K94" s="12">
        <v>1805</v>
      </c>
      <c r="L94" s="35" t="s">
        <v>1358</v>
      </c>
      <c r="M94" s="12" t="s">
        <v>106</v>
      </c>
      <c r="N94" s="67" t="s">
        <v>559</v>
      </c>
      <c r="O94" s="12" t="s">
        <v>62</v>
      </c>
      <c r="P94" s="35" t="s">
        <v>1495</v>
      </c>
      <c r="Q94" s="12" t="s">
        <v>1496</v>
      </c>
      <c r="R94" s="12">
        <v>1.8640000000000001</v>
      </c>
      <c r="S94" s="12" t="s">
        <v>559</v>
      </c>
      <c r="T94" s="12" t="s">
        <v>559</v>
      </c>
      <c r="U94" s="13" t="s">
        <v>497</v>
      </c>
      <c r="V94" s="13" t="s">
        <v>498</v>
      </c>
      <c r="W94" s="85" t="s">
        <v>499</v>
      </c>
      <c r="X94" s="85"/>
      <c r="Y94" s="12" t="s">
        <v>559</v>
      </c>
      <c r="Z94" s="12" t="s">
        <v>559</v>
      </c>
      <c r="AA94" s="12" t="s">
        <v>559</v>
      </c>
      <c r="AB94" s="12" t="s">
        <v>559</v>
      </c>
      <c r="AC94" s="98" t="s">
        <v>729</v>
      </c>
      <c r="AD94" s="15">
        <v>91</v>
      </c>
    </row>
    <row r="95" spans="1:30" ht="20.100000000000001" customHeight="1">
      <c r="A95" s="10">
        <v>92</v>
      </c>
      <c r="B95" s="33" t="s">
        <v>1521</v>
      </c>
      <c r="C95" s="33" t="s">
        <v>1522</v>
      </c>
      <c r="D95" s="33" t="s">
        <v>1523</v>
      </c>
      <c r="E95" s="33" t="s">
        <v>1524</v>
      </c>
      <c r="F95" s="10" t="s">
        <v>559</v>
      </c>
      <c r="G95" s="10" t="s">
        <v>559</v>
      </c>
      <c r="H95" s="10" t="s">
        <v>559</v>
      </c>
      <c r="I95" s="33" t="s">
        <v>1525</v>
      </c>
      <c r="J95" s="10" t="s">
        <v>559</v>
      </c>
      <c r="K95" s="10" t="s">
        <v>559</v>
      </c>
      <c r="L95" s="34" t="s">
        <v>559</v>
      </c>
      <c r="M95" s="10" t="s">
        <v>559</v>
      </c>
      <c r="N95" s="66" t="s">
        <v>559</v>
      </c>
      <c r="O95" s="10" t="s">
        <v>559</v>
      </c>
      <c r="P95" s="34" t="s">
        <v>1144</v>
      </c>
      <c r="Q95" s="10">
        <v>131.18</v>
      </c>
      <c r="R95" s="10" t="s">
        <v>559</v>
      </c>
      <c r="S95" s="10" t="s">
        <v>559</v>
      </c>
      <c r="T95" s="10" t="s">
        <v>559</v>
      </c>
      <c r="U95" s="33" t="s">
        <v>1526</v>
      </c>
      <c r="V95" s="33" t="s">
        <v>559</v>
      </c>
      <c r="W95" s="11" t="s">
        <v>1193</v>
      </c>
      <c r="X95" s="44"/>
      <c r="Y95" s="10" t="s">
        <v>559</v>
      </c>
      <c r="Z95" s="10" t="s">
        <v>559</v>
      </c>
      <c r="AA95" s="95" t="s">
        <v>559</v>
      </c>
      <c r="AB95" s="10" t="s">
        <v>559</v>
      </c>
      <c r="AC95" s="95" t="s">
        <v>67</v>
      </c>
      <c r="AD95" s="86">
        <v>92</v>
      </c>
    </row>
    <row r="96" spans="1:30" ht="20.100000000000001" customHeight="1">
      <c r="A96" s="12">
        <v>93</v>
      </c>
      <c r="B96" s="13" t="s">
        <v>1194</v>
      </c>
      <c r="C96" s="13" t="s">
        <v>1195</v>
      </c>
      <c r="D96" s="13" t="s">
        <v>1196</v>
      </c>
      <c r="E96" s="13" t="s">
        <v>1197</v>
      </c>
      <c r="F96" s="12" t="s">
        <v>559</v>
      </c>
      <c r="G96" s="12" t="s">
        <v>559</v>
      </c>
      <c r="H96" s="12" t="s">
        <v>559</v>
      </c>
      <c r="I96" s="41" t="s">
        <v>1198</v>
      </c>
      <c r="J96" s="12" t="s">
        <v>559</v>
      </c>
      <c r="K96" s="12" t="s">
        <v>559</v>
      </c>
      <c r="L96" s="35" t="s">
        <v>559</v>
      </c>
      <c r="M96" s="12" t="s">
        <v>559</v>
      </c>
      <c r="N96" s="67" t="s">
        <v>559</v>
      </c>
      <c r="O96" s="12" t="s">
        <v>559</v>
      </c>
      <c r="P96" s="35" t="s">
        <v>559</v>
      </c>
      <c r="Q96" s="12">
        <v>1017.64</v>
      </c>
      <c r="R96" s="12" t="s">
        <v>559</v>
      </c>
      <c r="S96" s="12" t="s">
        <v>559</v>
      </c>
      <c r="T96" s="12" t="s">
        <v>559</v>
      </c>
      <c r="U96" s="13" t="s">
        <v>559</v>
      </c>
      <c r="V96" s="13" t="s">
        <v>1033</v>
      </c>
      <c r="W96" s="14" t="s">
        <v>1450</v>
      </c>
      <c r="X96" s="16"/>
      <c r="Y96" s="12" t="s">
        <v>559</v>
      </c>
      <c r="Z96" s="12" t="s">
        <v>559</v>
      </c>
      <c r="AA96" s="94" t="s">
        <v>559</v>
      </c>
      <c r="AB96" s="12" t="s">
        <v>559</v>
      </c>
      <c r="AC96" s="94" t="s">
        <v>67</v>
      </c>
      <c r="AD96" s="15">
        <v>93</v>
      </c>
    </row>
    <row r="97" spans="1:30" ht="20.100000000000001" customHeight="1">
      <c r="A97" s="10">
        <v>94</v>
      </c>
      <c r="B97" s="33" t="s">
        <v>1022</v>
      </c>
      <c r="C97" s="36" t="s">
        <v>1023</v>
      </c>
      <c r="D97" s="33" t="s">
        <v>1024</v>
      </c>
      <c r="E97" s="33" t="s">
        <v>1237</v>
      </c>
      <c r="F97" s="10" t="s">
        <v>559</v>
      </c>
      <c r="G97" s="10" t="s">
        <v>271</v>
      </c>
      <c r="H97" s="10" t="s">
        <v>230</v>
      </c>
      <c r="I97" s="33" t="s">
        <v>231</v>
      </c>
      <c r="J97" s="10" t="s">
        <v>232</v>
      </c>
      <c r="K97" s="10">
        <v>1500</v>
      </c>
      <c r="L97" s="34" t="s">
        <v>1358</v>
      </c>
      <c r="M97" s="10" t="s">
        <v>301</v>
      </c>
      <c r="N97" s="66" t="s">
        <v>559</v>
      </c>
      <c r="O97" s="10" t="s">
        <v>62</v>
      </c>
      <c r="P97" s="34" t="s">
        <v>233</v>
      </c>
      <c r="Q97" s="10">
        <v>69</v>
      </c>
      <c r="R97" s="10">
        <v>2.17</v>
      </c>
      <c r="S97" s="10" t="s">
        <v>559</v>
      </c>
      <c r="T97" s="10" t="s">
        <v>559</v>
      </c>
      <c r="U97" s="33" t="s">
        <v>234</v>
      </c>
      <c r="V97" s="33" t="s">
        <v>1708</v>
      </c>
      <c r="W97" s="11" t="s">
        <v>1709</v>
      </c>
      <c r="X97" s="44"/>
      <c r="Y97" s="10" t="s">
        <v>62</v>
      </c>
      <c r="Z97" s="10" t="s">
        <v>559</v>
      </c>
      <c r="AA97" s="95" t="s">
        <v>559</v>
      </c>
      <c r="AB97" s="10" t="s">
        <v>559</v>
      </c>
      <c r="AC97" s="95" t="s">
        <v>67</v>
      </c>
      <c r="AD97" s="15">
        <v>94</v>
      </c>
    </row>
    <row r="98" spans="1:30" ht="20.100000000000001" customHeight="1">
      <c r="A98" s="12">
        <v>95</v>
      </c>
      <c r="B98" s="13" t="s">
        <v>1430</v>
      </c>
      <c r="C98" s="13" t="s">
        <v>1023</v>
      </c>
      <c r="D98" s="13" t="s">
        <v>1024</v>
      </c>
      <c r="E98" s="13" t="s">
        <v>1237</v>
      </c>
      <c r="F98" s="12" t="s">
        <v>559</v>
      </c>
      <c r="G98" s="12" t="s">
        <v>271</v>
      </c>
      <c r="H98" s="12" t="s">
        <v>230</v>
      </c>
      <c r="I98" s="13" t="s">
        <v>231</v>
      </c>
      <c r="J98" s="12" t="s">
        <v>232</v>
      </c>
      <c r="K98" s="12">
        <v>1500</v>
      </c>
      <c r="L98" s="35" t="s">
        <v>1358</v>
      </c>
      <c r="M98" s="12" t="s">
        <v>284</v>
      </c>
      <c r="N98" s="67" t="s">
        <v>559</v>
      </c>
      <c r="O98" s="12" t="s">
        <v>62</v>
      </c>
      <c r="P98" s="35" t="s">
        <v>233</v>
      </c>
      <c r="Q98" s="12">
        <v>69</v>
      </c>
      <c r="R98" s="12">
        <v>2.17</v>
      </c>
      <c r="S98" s="12" t="s">
        <v>559</v>
      </c>
      <c r="T98" s="12" t="s">
        <v>559</v>
      </c>
      <c r="U98" s="13" t="s">
        <v>234</v>
      </c>
      <c r="V98" s="13" t="s">
        <v>1708</v>
      </c>
      <c r="W98" s="14" t="s">
        <v>1709</v>
      </c>
      <c r="X98" s="16"/>
      <c r="Y98" s="12" t="s">
        <v>62</v>
      </c>
      <c r="Z98" s="12" t="s">
        <v>559</v>
      </c>
      <c r="AA98" s="94" t="s">
        <v>559</v>
      </c>
      <c r="AB98" s="12" t="s">
        <v>559</v>
      </c>
      <c r="AC98" s="94" t="s">
        <v>67</v>
      </c>
      <c r="AD98" s="15">
        <v>95</v>
      </c>
    </row>
    <row r="99" spans="1:30" ht="20.100000000000001" customHeight="1">
      <c r="A99" s="10">
        <v>96</v>
      </c>
      <c r="B99" s="33" t="s">
        <v>1431</v>
      </c>
      <c r="C99" s="33" t="s">
        <v>1432</v>
      </c>
      <c r="D99" s="33" t="s">
        <v>1595</v>
      </c>
      <c r="E99" s="33" t="s">
        <v>1596</v>
      </c>
      <c r="F99" s="10" t="s">
        <v>559</v>
      </c>
      <c r="G99" s="10" t="s">
        <v>559</v>
      </c>
      <c r="H99" s="10" t="s">
        <v>559</v>
      </c>
      <c r="I99" s="33" t="s">
        <v>1597</v>
      </c>
      <c r="J99" s="10" t="s">
        <v>559</v>
      </c>
      <c r="K99" s="10" t="s">
        <v>559</v>
      </c>
      <c r="L99" s="34" t="s">
        <v>559</v>
      </c>
      <c r="M99" s="10" t="s">
        <v>559</v>
      </c>
      <c r="N99" s="66" t="s">
        <v>559</v>
      </c>
      <c r="O99" s="10" t="s">
        <v>559</v>
      </c>
      <c r="P99" s="34" t="s">
        <v>559</v>
      </c>
      <c r="Q99" s="10">
        <v>252.15</v>
      </c>
      <c r="R99" s="10">
        <v>1.56</v>
      </c>
      <c r="S99" s="10" t="s">
        <v>559</v>
      </c>
      <c r="T99" s="10" t="s">
        <v>559</v>
      </c>
      <c r="U99" s="33" t="s">
        <v>249</v>
      </c>
      <c r="V99" s="33" t="s">
        <v>398</v>
      </c>
      <c r="W99" s="11" t="s">
        <v>399</v>
      </c>
      <c r="X99" s="44"/>
      <c r="Y99" s="10" t="s">
        <v>559</v>
      </c>
      <c r="Z99" s="10" t="s">
        <v>559</v>
      </c>
      <c r="AA99" s="95" t="s">
        <v>559</v>
      </c>
      <c r="AB99" s="10" t="s">
        <v>559</v>
      </c>
      <c r="AC99" s="95" t="s">
        <v>67</v>
      </c>
      <c r="AD99" s="86">
        <v>96</v>
      </c>
    </row>
    <row r="100" spans="1:30" ht="20.100000000000001" customHeight="1">
      <c r="A100" s="12">
        <v>97</v>
      </c>
      <c r="B100" s="13" t="s">
        <v>158</v>
      </c>
      <c r="C100" s="13" t="s">
        <v>1432</v>
      </c>
      <c r="D100" s="13" t="s">
        <v>1596</v>
      </c>
      <c r="E100" s="13" t="s">
        <v>1596</v>
      </c>
      <c r="F100" s="12" t="s">
        <v>559</v>
      </c>
      <c r="G100" s="12" t="s">
        <v>559</v>
      </c>
      <c r="H100" s="12" t="s">
        <v>559</v>
      </c>
      <c r="I100" s="41" t="s">
        <v>1597</v>
      </c>
      <c r="J100" s="12" t="s">
        <v>559</v>
      </c>
      <c r="K100" s="12" t="s">
        <v>559</v>
      </c>
      <c r="L100" s="35" t="s">
        <v>559</v>
      </c>
      <c r="M100" s="12" t="s">
        <v>559</v>
      </c>
      <c r="N100" s="67" t="s">
        <v>559</v>
      </c>
      <c r="O100" s="12" t="s">
        <v>559</v>
      </c>
      <c r="P100" s="35" t="s">
        <v>559</v>
      </c>
      <c r="Q100" s="12">
        <v>252.15</v>
      </c>
      <c r="R100" s="12">
        <v>1.56</v>
      </c>
      <c r="S100" s="12" t="s">
        <v>559</v>
      </c>
      <c r="T100" s="12" t="s">
        <v>559</v>
      </c>
      <c r="U100" s="13" t="s">
        <v>249</v>
      </c>
      <c r="V100" s="13" t="s">
        <v>398</v>
      </c>
      <c r="W100" s="14" t="s">
        <v>399</v>
      </c>
      <c r="X100" s="16"/>
      <c r="Y100" s="12" t="s">
        <v>559</v>
      </c>
      <c r="Z100" s="12" t="s">
        <v>559</v>
      </c>
      <c r="AA100" s="94" t="s">
        <v>559</v>
      </c>
      <c r="AB100" s="12" t="s">
        <v>559</v>
      </c>
      <c r="AC100" s="94" t="s">
        <v>67</v>
      </c>
      <c r="AD100" s="15">
        <v>97</v>
      </c>
    </row>
    <row r="101" spans="1:30" ht="20.100000000000001" customHeight="1">
      <c r="A101" s="10">
        <v>98</v>
      </c>
      <c r="B101" s="33" t="s">
        <v>159</v>
      </c>
      <c r="C101" s="33" t="s">
        <v>159</v>
      </c>
      <c r="D101" s="33" t="s">
        <v>160</v>
      </c>
      <c r="E101" s="33" t="s">
        <v>160</v>
      </c>
      <c r="F101" s="10" t="s">
        <v>559</v>
      </c>
      <c r="G101" s="10" t="s">
        <v>559</v>
      </c>
      <c r="H101" s="10" t="s">
        <v>559</v>
      </c>
      <c r="I101" s="42" t="s">
        <v>161</v>
      </c>
      <c r="J101" s="10">
        <v>2.2000000000000002</v>
      </c>
      <c r="K101" s="10">
        <v>1177</v>
      </c>
      <c r="L101" s="34" t="s">
        <v>162</v>
      </c>
      <c r="M101" s="10" t="s">
        <v>162</v>
      </c>
      <c r="N101" s="66" t="s">
        <v>162</v>
      </c>
      <c r="O101" s="10" t="s">
        <v>559</v>
      </c>
      <c r="P101" s="34" t="s">
        <v>714</v>
      </c>
      <c r="Q101" s="10">
        <v>28.02</v>
      </c>
      <c r="R101" s="10">
        <v>1.25</v>
      </c>
      <c r="S101" s="10" t="s">
        <v>559</v>
      </c>
      <c r="T101" s="10" t="s">
        <v>559</v>
      </c>
      <c r="U101" s="33" t="s">
        <v>454</v>
      </c>
      <c r="V101" s="33" t="s">
        <v>455</v>
      </c>
      <c r="W101" s="11" t="s">
        <v>456</v>
      </c>
      <c r="X101" s="44"/>
      <c r="Y101" s="10" t="s">
        <v>559</v>
      </c>
      <c r="Z101" s="10" t="s">
        <v>559</v>
      </c>
      <c r="AA101" s="95" t="s">
        <v>559</v>
      </c>
      <c r="AB101" s="10" t="s">
        <v>559</v>
      </c>
      <c r="AC101" s="95" t="s">
        <v>67</v>
      </c>
      <c r="AD101" s="15">
        <v>98</v>
      </c>
    </row>
    <row r="102" spans="1:30" ht="20.100000000000001" customHeight="1">
      <c r="A102" s="12">
        <v>99</v>
      </c>
      <c r="B102" s="13" t="s">
        <v>457</v>
      </c>
      <c r="C102" s="13" t="s">
        <v>457</v>
      </c>
      <c r="D102" s="13" t="s">
        <v>458</v>
      </c>
      <c r="E102" s="13" t="s">
        <v>458</v>
      </c>
      <c r="F102" s="12" t="s">
        <v>559</v>
      </c>
      <c r="G102" s="12" t="s">
        <v>559</v>
      </c>
      <c r="H102" s="12" t="s">
        <v>559</v>
      </c>
      <c r="I102" s="41" t="s">
        <v>459</v>
      </c>
      <c r="J102" s="12" t="s">
        <v>559</v>
      </c>
      <c r="K102" s="12" t="s">
        <v>559</v>
      </c>
      <c r="L102" s="35" t="s">
        <v>559</v>
      </c>
      <c r="M102" s="12" t="s">
        <v>559</v>
      </c>
      <c r="N102" s="67" t="s">
        <v>559</v>
      </c>
      <c r="O102" s="12" t="s">
        <v>559</v>
      </c>
      <c r="P102" s="35" t="s">
        <v>460</v>
      </c>
      <c r="Q102" s="12">
        <v>53.5</v>
      </c>
      <c r="R102" s="12">
        <v>1.53</v>
      </c>
      <c r="S102" s="12" t="s">
        <v>559</v>
      </c>
      <c r="T102" s="12" t="s">
        <v>559</v>
      </c>
      <c r="U102" s="13" t="s">
        <v>146</v>
      </c>
      <c r="V102" s="13" t="s">
        <v>147</v>
      </c>
      <c r="W102" s="14" t="s">
        <v>148</v>
      </c>
      <c r="X102" s="16"/>
      <c r="Y102" s="12" t="s">
        <v>559</v>
      </c>
      <c r="Z102" s="12" t="s">
        <v>559</v>
      </c>
      <c r="AA102" s="94" t="s">
        <v>559</v>
      </c>
      <c r="AB102" s="12" t="s">
        <v>559</v>
      </c>
      <c r="AC102" s="94" t="s">
        <v>729</v>
      </c>
      <c r="AD102" s="15">
        <v>99</v>
      </c>
    </row>
    <row r="103" spans="1:30" ht="20.100000000000001" customHeight="1">
      <c r="A103" s="37">
        <v>100</v>
      </c>
      <c r="B103" s="38" t="s">
        <v>1630</v>
      </c>
      <c r="C103" s="38" t="s">
        <v>1631</v>
      </c>
      <c r="D103" s="38" t="s">
        <v>1632</v>
      </c>
      <c r="E103" s="38" t="s">
        <v>135</v>
      </c>
      <c r="F103" s="37" t="s">
        <v>559</v>
      </c>
      <c r="G103" s="37" t="s">
        <v>559</v>
      </c>
      <c r="H103" s="37" t="s">
        <v>559</v>
      </c>
      <c r="I103" s="43" t="s">
        <v>136</v>
      </c>
      <c r="J103" s="37" t="s">
        <v>559</v>
      </c>
      <c r="K103" s="37" t="s">
        <v>559</v>
      </c>
      <c r="L103" s="39" t="s">
        <v>559</v>
      </c>
      <c r="M103" s="37" t="s">
        <v>559</v>
      </c>
      <c r="N103" s="68" t="s">
        <v>559</v>
      </c>
      <c r="O103" s="37" t="s">
        <v>559</v>
      </c>
      <c r="P103" s="39" t="s">
        <v>559</v>
      </c>
      <c r="Q103" s="37">
        <v>74.56</v>
      </c>
      <c r="R103" s="37" t="s">
        <v>559</v>
      </c>
      <c r="S103" s="37" t="s">
        <v>559</v>
      </c>
      <c r="T103" s="37" t="s">
        <v>559</v>
      </c>
      <c r="U103" s="38" t="s">
        <v>137</v>
      </c>
      <c r="V103" s="38" t="s">
        <v>99</v>
      </c>
      <c r="W103" s="40" t="s">
        <v>1084</v>
      </c>
      <c r="X103" s="45"/>
      <c r="Y103" s="37" t="s">
        <v>559</v>
      </c>
      <c r="Z103" s="37" t="s">
        <v>559</v>
      </c>
      <c r="AA103" s="96" t="s">
        <v>559</v>
      </c>
      <c r="AB103" s="37" t="s">
        <v>559</v>
      </c>
      <c r="AC103" s="96" t="s">
        <v>67</v>
      </c>
      <c r="AD103" s="86">
        <v>100</v>
      </c>
    </row>
    <row r="104" spans="1:30" ht="20.100000000000001" customHeight="1">
      <c r="A104" s="12">
        <v>101</v>
      </c>
      <c r="B104" s="13" t="s">
        <v>1320</v>
      </c>
      <c r="C104" s="13" t="s">
        <v>1394</v>
      </c>
      <c r="D104" s="13" t="s">
        <v>1395</v>
      </c>
      <c r="E104" s="13" t="s">
        <v>1395</v>
      </c>
      <c r="F104" s="12" t="s">
        <v>559</v>
      </c>
      <c r="G104" s="12" t="s">
        <v>559</v>
      </c>
      <c r="H104" s="12" t="s">
        <v>559</v>
      </c>
      <c r="I104" s="41" t="s">
        <v>1396</v>
      </c>
      <c r="J104" s="12">
        <v>6.1</v>
      </c>
      <c r="K104" s="12" t="s">
        <v>559</v>
      </c>
      <c r="L104" s="35" t="s">
        <v>140</v>
      </c>
      <c r="M104" s="12" t="s">
        <v>255</v>
      </c>
      <c r="N104" s="67" t="s">
        <v>559</v>
      </c>
      <c r="O104" s="12" t="s">
        <v>559</v>
      </c>
      <c r="P104" s="35" t="s">
        <v>559</v>
      </c>
      <c r="Q104" s="12">
        <v>237.85</v>
      </c>
      <c r="R104" s="12">
        <v>1.9</v>
      </c>
      <c r="S104" s="12" t="s">
        <v>559</v>
      </c>
      <c r="T104" s="12" t="s">
        <v>559</v>
      </c>
      <c r="U104" s="13" t="s">
        <v>262</v>
      </c>
      <c r="V104" s="13" t="s">
        <v>1512</v>
      </c>
      <c r="W104" s="85" t="s">
        <v>1513</v>
      </c>
      <c r="X104" s="85"/>
      <c r="Y104" s="12" t="s">
        <v>559</v>
      </c>
      <c r="Z104" s="12" t="s">
        <v>559</v>
      </c>
      <c r="AA104" s="12" t="s">
        <v>559</v>
      </c>
      <c r="AB104" s="12" t="s">
        <v>559</v>
      </c>
      <c r="AC104" s="98" t="s">
        <v>67</v>
      </c>
      <c r="AD104" s="15">
        <v>101</v>
      </c>
    </row>
    <row r="105" spans="1:30" ht="20.100000000000001" customHeight="1">
      <c r="A105" s="10">
        <v>102</v>
      </c>
      <c r="B105" s="33" t="s">
        <v>20</v>
      </c>
      <c r="C105" s="33" t="s">
        <v>1394</v>
      </c>
      <c r="D105" s="33" t="s">
        <v>1395</v>
      </c>
      <c r="E105" s="33" t="s">
        <v>1395</v>
      </c>
      <c r="F105" s="10" t="s">
        <v>559</v>
      </c>
      <c r="G105" s="10" t="s">
        <v>559</v>
      </c>
      <c r="H105" s="10" t="s">
        <v>559</v>
      </c>
      <c r="I105" s="33" t="s">
        <v>1396</v>
      </c>
      <c r="J105" s="10">
        <v>6.1</v>
      </c>
      <c r="K105" s="10" t="s">
        <v>559</v>
      </c>
      <c r="L105" s="34" t="s">
        <v>140</v>
      </c>
      <c r="M105" s="10" t="s">
        <v>559</v>
      </c>
      <c r="N105" s="66" t="s">
        <v>1747</v>
      </c>
      <c r="O105" s="10" t="s">
        <v>559</v>
      </c>
      <c r="P105" s="34" t="s">
        <v>559</v>
      </c>
      <c r="Q105" s="10">
        <v>237.85</v>
      </c>
      <c r="R105" s="10">
        <v>1.9</v>
      </c>
      <c r="S105" s="10" t="s">
        <v>559</v>
      </c>
      <c r="T105" s="10" t="s">
        <v>559</v>
      </c>
      <c r="U105" s="33" t="s">
        <v>262</v>
      </c>
      <c r="V105" s="33" t="s">
        <v>1512</v>
      </c>
      <c r="W105" s="11" t="s">
        <v>1513</v>
      </c>
      <c r="X105" s="44"/>
      <c r="Y105" s="10" t="s">
        <v>559</v>
      </c>
      <c r="Z105" s="10" t="s">
        <v>559</v>
      </c>
      <c r="AA105" s="95" t="s">
        <v>559</v>
      </c>
      <c r="AB105" s="10" t="s">
        <v>559</v>
      </c>
      <c r="AC105" s="95" t="s">
        <v>67</v>
      </c>
      <c r="AD105" s="15">
        <v>102</v>
      </c>
    </row>
    <row r="106" spans="1:30" ht="20.100000000000001" customHeight="1">
      <c r="A106" s="12">
        <v>103</v>
      </c>
      <c r="B106" s="13" t="s">
        <v>192</v>
      </c>
      <c r="C106" s="13" t="s">
        <v>496</v>
      </c>
      <c r="D106" s="13" t="s">
        <v>314</v>
      </c>
      <c r="E106" s="13" t="s">
        <v>315</v>
      </c>
      <c r="F106" s="12" t="s">
        <v>559</v>
      </c>
      <c r="G106" s="12" t="s">
        <v>559</v>
      </c>
      <c r="H106" s="12" t="s">
        <v>559</v>
      </c>
      <c r="I106" s="41" t="s">
        <v>1520</v>
      </c>
      <c r="J106" s="12" t="s">
        <v>559</v>
      </c>
      <c r="K106" s="12" t="s">
        <v>559</v>
      </c>
      <c r="L106" s="35" t="s">
        <v>559</v>
      </c>
      <c r="M106" s="12" t="s">
        <v>559</v>
      </c>
      <c r="N106" s="67" t="s">
        <v>559</v>
      </c>
      <c r="O106" s="12" t="s">
        <v>559</v>
      </c>
      <c r="P106" s="35" t="s">
        <v>559</v>
      </c>
      <c r="Q106" s="12">
        <v>58.45</v>
      </c>
      <c r="R106" s="12" t="s">
        <v>559</v>
      </c>
      <c r="S106" s="12" t="s">
        <v>559</v>
      </c>
      <c r="T106" s="12" t="s">
        <v>559</v>
      </c>
      <c r="U106" s="13" t="s">
        <v>559</v>
      </c>
      <c r="V106" s="13" t="s">
        <v>559</v>
      </c>
      <c r="W106" s="14" t="s">
        <v>1011</v>
      </c>
      <c r="X106" s="16"/>
      <c r="Y106" s="12" t="s">
        <v>559</v>
      </c>
      <c r="Z106" s="12" t="s">
        <v>559</v>
      </c>
      <c r="AA106" s="94" t="s">
        <v>559</v>
      </c>
      <c r="AB106" s="12" t="s">
        <v>559</v>
      </c>
      <c r="AC106" s="94" t="s">
        <v>559</v>
      </c>
      <c r="AD106" s="15">
        <v>103</v>
      </c>
    </row>
    <row r="107" spans="1:30" ht="20.100000000000001" customHeight="1">
      <c r="A107" s="10">
        <v>104</v>
      </c>
      <c r="B107" s="33" t="s">
        <v>1321</v>
      </c>
      <c r="C107" s="36" t="s">
        <v>1321</v>
      </c>
      <c r="D107" s="33" t="s">
        <v>1397</v>
      </c>
      <c r="E107" s="33" t="s">
        <v>1398</v>
      </c>
      <c r="F107" s="10" t="s">
        <v>559</v>
      </c>
      <c r="G107" s="10" t="s">
        <v>559</v>
      </c>
      <c r="H107" s="10" t="s">
        <v>559</v>
      </c>
      <c r="I107" s="33" t="s">
        <v>1399</v>
      </c>
      <c r="J107" s="10" t="s">
        <v>559</v>
      </c>
      <c r="K107" s="10" t="s">
        <v>559</v>
      </c>
      <c r="L107" s="34" t="s">
        <v>559</v>
      </c>
      <c r="M107" s="10" t="s">
        <v>559</v>
      </c>
      <c r="N107" s="66" t="s">
        <v>559</v>
      </c>
      <c r="O107" s="10" t="s">
        <v>559</v>
      </c>
      <c r="P107" s="34" t="s">
        <v>559</v>
      </c>
      <c r="Q107" s="10">
        <v>197.92</v>
      </c>
      <c r="R107" s="10" t="s">
        <v>484</v>
      </c>
      <c r="S107" s="10" t="s">
        <v>559</v>
      </c>
      <c r="T107" s="10" t="s">
        <v>559</v>
      </c>
      <c r="U107" s="33" t="s">
        <v>391</v>
      </c>
      <c r="V107" s="33" t="s">
        <v>1033</v>
      </c>
      <c r="W107" s="11" t="s">
        <v>392</v>
      </c>
      <c r="X107" s="44"/>
      <c r="Y107" s="10" t="s">
        <v>559</v>
      </c>
      <c r="Z107" s="10" t="s">
        <v>559</v>
      </c>
      <c r="AA107" s="95" t="s">
        <v>559</v>
      </c>
      <c r="AB107" s="10" t="s">
        <v>559</v>
      </c>
      <c r="AC107" s="95" t="s">
        <v>67</v>
      </c>
      <c r="AD107" s="86">
        <v>104</v>
      </c>
    </row>
    <row r="108" spans="1:30" ht="20.100000000000001" customHeight="1">
      <c r="A108" s="12">
        <v>105</v>
      </c>
      <c r="B108" s="13" t="s">
        <v>393</v>
      </c>
      <c r="C108" s="13" t="s">
        <v>1321</v>
      </c>
      <c r="D108" s="13" t="s">
        <v>1398</v>
      </c>
      <c r="E108" s="13" t="s">
        <v>1398</v>
      </c>
      <c r="F108" s="12" t="s">
        <v>559</v>
      </c>
      <c r="G108" s="12" t="s">
        <v>559</v>
      </c>
      <c r="H108" s="12" t="s">
        <v>559</v>
      </c>
      <c r="I108" s="13" t="s">
        <v>1399</v>
      </c>
      <c r="J108" s="12" t="s">
        <v>559</v>
      </c>
      <c r="K108" s="12" t="s">
        <v>559</v>
      </c>
      <c r="L108" s="35" t="s">
        <v>559</v>
      </c>
      <c r="M108" s="12" t="s">
        <v>559</v>
      </c>
      <c r="N108" s="67" t="s">
        <v>559</v>
      </c>
      <c r="O108" s="12" t="s">
        <v>559</v>
      </c>
      <c r="P108" s="35" t="s">
        <v>559</v>
      </c>
      <c r="Q108" s="12">
        <v>197.92</v>
      </c>
      <c r="R108" s="12" t="s">
        <v>484</v>
      </c>
      <c r="S108" s="12" t="s">
        <v>559</v>
      </c>
      <c r="T108" s="12" t="s">
        <v>559</v>
      </c>
      <c r="U108" s="13" t="s">
        <v>391</v>
      </c>
      <c r="V108" s="13" t="s">
        <v>1033</v>
      </c>
      <c r="W108" s="14" t="s">
        <v>394</v>
      </c>
      <c r="X108" s="16"/>
      <c r="Y108" s="12" t="s">
        <v>559</v>
      </c>
      <c r="Z108" s="12" t="s">
        <v>559</v>
      </c>
      <c r="AA108" s="94" t="s">
        <v>559</v>
      </c>
      <c r="AB108" s="12" t="s">
        <v>559</v>
      </c>
      <c r="AC108" s="94" t="s">
        <v>67</v>
      </c>
      <c r="AD108" s="15">
        <v>105</v>
      </c>
    </row>
    <row r="109" spans="1:30" ht="20.100000000000001" customHeight="1">
      <c r="A109" s="10">
        <v>106</v>
      </c>
      <c r="B109" s="33" t="s">
        <v>79</v>
      </c>
      <c r="C109" s="33" t="s">
        <v>1321</v>
      </c>
      <c r="D109" s="33" t="s">
        <v>1262</v>
      </c>
      <c r="E109" s="33" t="s">
        <v>1398</v>
      </c>
      <c r="F109" s="10" t="s">
        <v>559</v>
      </c>
      <c r="G109" s="10" t="s">
        <v>559</v>
      </c>
      <c r="H109" s="10" t="s">
        <v>559</v>
      </c>
      <c r="I109" s="33" t="s">
        <v>1399</v>
      </c>
      <c r="J109" s="10" t="s">
        <v>559</v>
      </c>
      <c r="K109" s="10" t="s">
        <v>559</v>
      </c>
      <c r="L109" s="34" t="s">
        <v>559</v>
      </c>
      <c r="M109" s="10" t="s">
        <v>559</v>
      </c>
      <c r="N109" s="66" t="s">
        <v>559</v>
      </c>
      <c r="O109" s="10" t="s">
        <v>559</v>
      </c>
      <c r="P109" s="34" t="s">
        <v>559</v>
      </c>
      <c r="Q109" s="10">
        <v>197.92</v>
      </c>
      <c r="R109" s="10" t="s">
        <v>484</v>
      </c>
      <c r="S109" s="10" t="s">
        <v>559</v>
      </c>
      <c r="T109" s="10" t="s">
        <v>559</v>
      </c>
      <c r="U109" s="33" t="s">
        <v>391</v>
      </c>
      <c r="V109" s="33" t="s">
        <v>1033</v>
      </c>
      <c r="W109" s="11" t="s">
        <v>394</v>
      </c>
      <c r="X109" s="44"/>
      <c r="Y109" s="10" t="s">
        <v>559</v>
      </c>
      <c r="Z109" s="10" t="s">
        <v>559</v>
      </c>
      <c r="AA109" s="95" t="s">
        <v>559</v>
      </c>
      <c r="AB109" s="10" t="s">
        <v>559</v>
      </c>
      <c r="AC109" s="95" t="s">
        <v>67</v>
      </c>
      <c r="AD109" s="15">
        <v>106</v>
      </c>
    </row>
    <row r="110" spans="1:30" ht="20.100000000000001" customHeight="1">
      <c r="A110" s="12">
        <v>107</v>
      </c>
      <c r="B110" s="13" t="s">
        <v>1263</v>
      </c>
      <c r="C110" s="13" t="s">
        <v>1264</v>
      </c>
      <c r="D110" s="13" t="s">
        <v>1265</v>
      </c>
      <c r="E110" s="13" t="s">
        <v>1529</v>
      </c>
      <c r="F110" s="12" t="s">
        <v>62</v>
      </c>
      <c r="G110" s="12" t="s">
        <v>559</v>
      </c>
      <c r="H110" s="12" t="s">
        <v>1128</v>
      </c>
      <c r="I110" s="41" t="s">
        <v>26</v>
      </c>
      <c r="J110" s="12">
        <v>6.1</v>
      </c>
      <c r="K110" s="12">
        <v>2025</v>
      </c>
      <c r="L110" s="35" t="s">
        <v>140</v>
      </c>
      <c r="M110" s="12" t="s">
        <v>255</v>
      </c>
      <c r="N110" s="67" t="s">
        <v>559</v>
      </c>
      <c r="O110" s="12" t="s">
        <v>559</v>
      </c>
      <c r="P110" s="35" t="s">
        <v>27</v>
      </c>
      <c r="Q110" s="12">
        <v>472.1</v>
      </c>
      <c r="R110" s="12">
        <v>7.15</v>
      </c>
      <c r="S110" s="12" t="s">
        <v>559</v>
      </c>
      <c r="T110" s="12" t="s">
        <v>559</v>
      </c>
      <c r="U110" s="13" t="s">
        <v>1268</v>
      </c>
      <c r="V110" s="13" t="s">
        <v>57</v>
      </c>
      <c r="W110" s="14" t="s">
        <v>58</v>
      </c>
      <c r="X110" s="16"/>
      <c r="Y110" s="12" t="s">
        <v>62</v>
      </c>
      <c r="Z110" s="12" t="s">
        <v>62</v>
      </c>
      <c r="AA110" s="94" t="s">
        <v>559</v>
      </c>
      <c r="AB110" s="12" t="s">
        <v>559</v>
      </c>
      <c r="AC110" s="94" t="s">
        <v>559</v>
      </c>
      <c r="AD110" s="15">
        <v>107</v>
      </c>
    </row>
    <row r="111" spans="1:30" ht="20.100000000000001" customHeight="1">
      <c r="A111" s="10">
        <v>108</v>
      </c>
      <c r="B111" s="33" t="s">
        <v>59</v>
      </c>
      <c r="C111" s="33" t="s">
        <v>1264</v>
      </c>
      <c r="D111" s="33" t="s">
        <v>1265</v>
      </c>
      <c r="E111" s="33" t="s">
        <v>1529</v>
      </c>
      <c r="F111" s="10" t="s">
        <v>62</v>
      </c>
      <c r="G111" s="10" t="s">
        <v>559</v>
      </c>
      <c r="H111" s="10" t="s">
        <v>1128</v>
      </c>
      <c r="I111" s="42" t="s">
        <v>26</v>
      </c>
      <c r="J111" s="10">
        <v>6.1</v>
      </c>
      <c r="K111" s="10">
        <v>2025</v>
      </c>
      <c r="L111" s="34" t="s">
        <v>140</v>
      </c>
      <c r="M111" s="10" t="s">
        <v>1747</v>
      </c>
      <c r="N111" s="66" t="s">
        <v>559</v>
      </c>
      <c r="O111" s="10" t="s">
        <v>559</v>
      </c>
      <c r="P111" s="34" t="s">
        <v>27</v>
      </c>
      <c r="Q111" s="10">
        <v>472.1</v>
      </c>
      <c r="R111" s="10">
        <v>7.15</v>
      </c>
      <c r="S111" s="10" t="s">
        <v>559</v>
      </c>
      <c r="T111" s="10" t="s">
        <v>559</v>
      </c>
      <c r="U111" s="33" t="s">
        <v>1268</v>
      </c>
      <c r="V111" s="33" t="s">
        <v>57</v>
      </c>
      <c r="W111" s="11" t="s">
        <v>58</v>
      </c>
      <c r="X111" s="44"/>
      <c r="Y111" s="10" t="s">
        <v>62</v>
      </c>
      <c r="Z111" s="10" t="s">
        <v>62</v>
      </c>
      <c r="AA111" s="95" t="s">
        <v>559</v>
      </c>
      <c r="AB111" s="10" t="s">
        <v>559</v>
      </c>
      <c r="AC111" s="95" t="s">
        <v>559</v>
      </c>
      <c r="AD111" s="86">
        <v>108</v>
      </c>
    </row>
    <row r="112" spans="1:30" ht="20.100000000000001" customHeight="1">
      <c r="A112" s="12">
        <v>109</v>
      </c>
      <c r="B112" s="13" t="s">
        <v>508</v>
      </c>
      <c r="C112" s="13" t="s">
        <v>509</v>
      </c>
      <c r="D112" s="13" t="s">
        <v>1738</v>
      </c>
      <c r="E112" s="13" t="s">
        <v>1265</v>
      </c>
      <c r="F112" s="12" t="s">
        <v>62</v>
      </c>
      <c r="G112" s="12" t="s">
        <v>531</v>
      </c>
      <c r="H112" s="12" t="s">
        <v>1625</v>
      </c>
      <c r="I112" s="41" t="s">
        <v>1027</v>
      </c>
      <c r="J112" s="12" t="s">
        <v>254</v>
      </c>
      <c r="K112" s="12">
        <v>1624</v>
      </c>
      <c r="L112" s="35" t="s">
        <v>300</v>
      </c>
      <c r="M112" s="12" t="s">
        <v>255</v>
      </c>
      <c r="N112" s="67" t="s">
        <v>559</v>
      </c>
      <c r="O112" s="12" t="s">
        <v>559</v>
      </c>
      <c r="P112" s="35" t="s">
        <v>1510</v>
      </c>
      <c r="Q112" s="12">
        <v>271.5</v>
      </c>
      <c r="R112" s="12">
        <v>5.44</v>
      </c>
      <c r="S112" s="12" t="s">
        <v>559</v>
      </c>
      <c r="T112" s="12" t="s">
        <v>559</v>
      </c>
      <c r="U112" s="13" t="s">
        <v>137</v>
      </c>
      <c r="V112" s="13" t="s">
        <v>1247</v>
      </c>
      <c r="W112" s="14" t="s">
        <v>1248</v>
      </c>
      <c r="X112" s="16"/>
      <c r="Y112" s="12" t="s">
        <v>62</v>
      </c>
      <c r="Z112" s="12" t="s">
        <v>62</v>
      </c>
      <c r="AA112" s="94" t="s">
        <v>559</v>
      </c>
      <c r="AB112" s="12" t="s">
        <v>559</v>
      </c>
      <c r="AC112" s="94" t="s">
        <v>889</v>
      </c>
      <c r="AD112" s="15">
        <v>109</v>
      </c>
    </row>
    <row r="113" spans="1:30" ht="20.100000000000001" customHeight="1">
      <c r="A113" s="37">
        <v>110</v>
      </c>
      <c r="B113" s="38" t="s">
        <v>1249</v>
      </c>
      <c r="C113" s="38" t="s">
        <v>509</v>
      </c>
      <c r="D113" s="38" t="s">
        <v>1738</v>
      </c>
      <c r="E113" s="38" t="s">
        <v>1265</v>
      </c>
      <c r="F113" s="37" t="s">
        <v>62</v>
      </c>
      <c r="G113" s="37" t="s">
        <v>531</v>
      </c>
      <c r="H113" s="37" t="s">
        <v>1625</v>
      </c>
      <c r="I113" s="43" t="s">
        <v>1027</v>
      </c>
      <c r="J113" s="37" t="s">
        <v>254</v>
      </c>
      <c r="K113" s="37">
        <v>1624</v>
      </c>
      <c r="L113" s="39" t="s">
        <v>300</v>
      </c>
      <c r="M113" s="37" t="s">
        <v>1747</v>
      </c>
      <c r="N113" s="68" t="s">
        <v>559</v>
      </c>
      <c r="O113" s="37" t="s">
        <v>559</v>
      </c>
      <c r="P113" s="39" t="s">
        <v>1510</v>
      </c>
      <c r="Q113" s="37">
        <v>271.5</v>
      </c>
      <c r="R113" s="37">
        <v>5.44</v>
      </c>
      <c r="S113" s="37" t="s">
        <v>559</v>
      </c>
      <c r="T113" s="37" t="s">
        <v>559</v>
      </c>
      <c r="U113" s="38" t="s">
        <v>137</v>
      </c>
      <c r="V113" s="38" t="s">
        <v>1247</v>
      </c>
      <c r="W113" s="40" t="s">
        <v>1248</v>
      </c>
      <c r="X113" s="45"/>
      <c r="Y113" s="37" t="s">
        <v>62</v>
      </c>
      <c r="Z113" s="37" t="s">
        <v>62</v>
      </c>
      <c r="AA113" s="96" t="s">
        <v>559</v>
      </c>
      <c r="AB113" s="37" t="s">
        <v>559</v>
      </c>
      <c r="AC113" s="96" t="s">
        <v>67</v>
      </c>
      <c r="AD113" s="15">
        <v>110</v>
      </c>
    </row>
    <row r="114" spans="1:30" ht="20.100000000000001" customHeight="1">
      <c r="A114" s="12">
        <v>111</v>
      </c>
      <c r="B114" s="13" t="s">
        <v>1250</v>
      </c>
      <c r="C114" s="13" t="s">
        <v>1251</v>
      </c>
      <c r="D114" s="13" t="s">
        <v>1517</v>
      </c>
      <c r="E114" s="13" t="s">
        <v>1517</v>
      </c>
      <c r="F114" s="12" t="s">
        <v>559</v>
      </c>
      <c r="G114" s="12" t="s">
        <v>530</v>
      </c>
      <c r="H114" s="12" t="s">
        <v>1128</v>
      </c>
      <c r="I114" s="41" t="s">
        <v>1518</v>
      </c>
      <c r="J114" s="12" t="s">
        <v>76</v>
      </c>
      <c r="K114" s="12">
        <v>1789</v>
      </c>
      <c r="L114" s="35" t="s">
        <v>77</v>
      </c>
      <c r="M114" s="12" t="s">
        <v>915</v>
      </c>
      <c r="N114" s="67" t="s">
        <v>559</v>
      </c>
      <c r="O114" s="12" t="s">
        <v>62</v>
      </c>
      <c r="P114" s="35" t="s">
        <v>78</v>
      </c>
      <c r="Q114" s="12">
        <v>36.47</v>
      </c>
      <c r="R114" s="12" t="s">
        <v>638</v>
      </c>
      <c r="S114" s="12" t="s">
        <v>559</v>
      </c>
      <c r="T114" s="12" t="s">
        <v>559</v>
      </c>
      <c r="U114" s="13" t="s">
        <v>361</v>
      </c>
      <c r="V114" s="13" t="s">
        <v>886</v>
      </c>
      <c r="W114" s="85" t="s">
        <v>887</v>
      </c>
      <c r="X114" s="85"/>
      <c r="Y114" s="12" t="s">
        <v>62</v>
      </c>
      <c r="Z114" s="12" t="s">
        <v>559</v>
      </c>
      <c r="AA114" s="12" t="s">
        <v>559</v>
      </c>
      <c r="AB114" s="12" t="s">
        <v>559</v>
      </c>
      <c r="AC114" s="98" t="s">
        <v>729</v>
      </c>
      <c r="AD114" s="15">
        <v>111</v>
      </c>
    </row>
    <row r="115" spans="1:30" ht="20.100000000000001" customHeight="1">
      <c r="A115" s="10">
        <v>112</v>
      </c>
      <c r="B115" s="33" t="s">
        <v>888</v>
      </c>
      <c r="C115" s="33" t="s">
        <v>1251</v>
      </c>
      <c r="D115" s="33" t="s">
        <v>1517</v>
      </c>
      <c r="E115" s="33" t="s">
        <v>1517</v>
      </c>
      <c r="F115" s="10" t="s">
        <v>559</v>
      </c>
      <c r="G115" s="10" t="s">
        <v>530</v>
      </c>
      <c r="H115" s="10" t="s">
        <v>1128</v>
      </c>
      <c r="I115" s="33" t="s">
        <v>1518</v>
      </c>
      <c r="J115" s="10" t="s">
        <v>76</v>
      </c>
      <c r="K115" s="10">
        <v>1789</v>
      </c>
      <c r="L115" s="34" t="s">
        <v>77</v>
      </c>
      <c r="M115" s="10" t="s">
        <v>284</v>
      </c>
      <c r="N115" s="66" t="s">
        <v>559</v>
      </c>
      <c r="O115" s="10" t="s">
        <v>62</v>
      </c>
      <c r="P115" s="34" t="s">
        <v>78</v>
      </c>
      <c r="Q115" s="10">
        <v>36.47</v>
      </c>
      <c r="R115" s="10" t="s">
        <v>638</v>
      </c>
      <c r="S115" s="10" t="s">
        <v>559</v>
      </c>
      <c r="T115" s="10" t="s">
        <v>559</v>
      </c>
      <c r="U115" s="33" t="s">
        <v>361</v>
      </c>
      <c r="V115" s="33" t="s">
        <v>886</v>
      </c>
      <c r="W115" s="11" t="s">
        <v>887</v>
      </c>
      <c r="X115" s="44"/>
      <c r="Y115" s="10" t="s">
        <v>62</v>
      </c>
      <c r="Z115" s="10" t="s">
        <v>559</v>
      </c>
      <c r="AA115" s="95" t="s">
        <v>559</v>
      </c>
      <c r="AB115" s="10" t="s">
        <v>559</v>
      </c>
      <c r="AC115" s="95" t="s">
        <v>729</v>
      </c>
      <c r="AD115" s="86">
        <v>112</v>
      </c>
    </row>
    <row r="116" spans="1:30" ht="20.100000000000001" customHeight="1">
      <c r="A116" s="12">
        <v>113</v>
      </c>
      <c r="B116" s="13" t="s">
        <v>80</v>
      </c>
      <c r="C116" s="13" t="s">
        <v>1239</v>
      </c>
      <c r="D116" s="13" t="s">
        <v>1240</v>
      </c>
      <c r="E116" s="13" t="s">
        <v>1241</v>
      </c>
      <c r="F116" s="12" t="s">
        <v>559</v>
      </c>
      <c r="G116" s="12" t="s">
        <v>559</v>
      </c>
      <c r="H116" s="12" t="s">
        <v>559</v>
      </c>
      <c r="I116" s="41" t="s">
        <v>1242</v>
      </c>
      <c r="J116" s="12" t="s">
        <v>1743</v>
      </c>
      <c r="K116" s="12">
        <v>1773</v>
      </c>
      <c r="L116" s="35" t="s">
        <v>1358</v>
      </c>
      <c r="M116" s="12" t="s">
        <v>301</v>
      </c>
      <c r="N116" s="67" t="s">
        <v>559</v>
      </c>
      <c r="O116" s="12" t="s">
        <v>559</v>
      </c>
      <c r="P116" s="35" t="s">
        <v>559</v>
      </c>
      <c r="Q116" s="12">
        <v>162.19999999999999</v>
      </c>
      <c r="R116" s="12">
        <v>2.8039999999999998</v>
      </c>
      <c r="S116" s="12" t="s">
        <v>559</v>
      </c>
      <c r="T116" s="12" t="s">
        <v>559</v>
      </c>
      <c r="U116" s="13" t="s">
        <v>1637</v>
      </c>
      <c r="V116" s="13" t="s">
        <v>1638</v>
      </c>
      <c r="W116" s="14" t="s">
        <v>1348</v>
      </c>
      <c r="X116" s="16"/>
      <c r="Y116" s="12" t="s">
        <v>559</v>
      </c>
      <c r="Z116" s="12" t="s">
        <v>559</v>
      </c>
      <c r="AA116" s="94" t="s">
        <v>559</v>
      </c>
      <c r="AB116" s="12" t="s">
        <v>559</v>
      </c>
      <c r="AC116" s="94" t="s">
        <v>67</v>
      </c>
      <c r="AD116" s="15">
        <v>113</v>
      </c>
    </row>
    <row r="117" spans="1:30" ht="20.100000000000001" customHeight="1">
      <c r="A117" s="10">
        <v>114</v>
      </c>
      <c r="B117" s="33" t="s">
        <v>1349</v>
      </c>
      <c r="C117" s="36" t="s">
        <v>1239</v>
      </c>
      <c r="D117" s="33" t="s">
        <v>1240</v>
      </c>
      <c r="E117" s="33" t="s">
        <v>1241</v>
      </c>
      <c r="F117" s="10" t="s">
        <v>559</v>
      </c>
      <c r="G117" s="10" t="s">
        <v>559</v>
      </c>
      <c r="H117" s="10" t="s">
        <v>559</v>
      </c>
      <c r="I117" s="33" t="s">
        <v>1242</v>
      </c>
      <c r="J117" s="10" t="s">
        <v>1743</v>
      </c>
      <c r="K117" s="10">
        <v>1773</v>
      </c>
      <c r="L117" s="34" t="s">
        <v>1358</v>
      </c>
      <c r="M117" s="10" t="s">
        <v>106</v>
      </c>
      <c r="N117" s="66" t="s">
        <v>559</v>
      </c>
      <c r="O117" s="10" t="s">
        <v>559</v>
      </c>
      <c r="P117" s="34" t="s">
        <v>559</v>
      </c>
      <c r="Q117" s="10">
        <v>162.19999999999999</v>
      </c>
      <c r="R117" s="10">
        <v>2.8039999999999998</v>
      </c>
      <c r="S117" s="10" t="s">
        <v>559</v>
      </c>
      <c r="T117" s="10" t="s">
        <v>559</v>
      </c>
      <c r="U117" s="33" t="s">
        <v>1637</v>
      </c>
      <c r="V117" s="33" t="s">
        <v>1638</v>
      </c>
      <c r="W117" s="11" t="s">
        <v>1348</v>
      </c>
      <c r="X117" s="44"/>
      <c r="Y117" s="10" t="s">
        <v>559</v>
      </c>
      <c r="Z117" s="10" t="s">
        <v>559</v>
      </c>
      <c r="AA117" s="95" t="s">
        <v>559</v>
      </c>
      <c r="AB117" s="10" t="s">
        <v>559</v>
      </c>
      <c r="AC117" s="95" t="s">
        <v>67</v>
      </c>
      <c r="AD117" s="15">
        <v>114</v>
      </c>
    </row>
    <row r="118" spans="1:30" ht="20.100000000000001" customHeight="1">
      <c r="A118" s="12">
        <v>115</v>
      </c>
      <c r="B118" s="13" t="s">
        <v>1350</v>
      </c>
      <c r="C118" s="13" t="s">
        <v>480</v>
      </c>
      <c r="D118" s="13" t="s">
        <v>481</v>
      </c>
      <c r="E118" s="13" t="s">
        <v>481</v>
      </c>
      <c r="F118" s="12" t="s">
        <v>559</v>
      </c>
      <c r="G118" s="12" t="s">
        <v>559</v>
      </c>
      <c r="H118" s="12" t="s">
        <v>1128</v>
      </c>
      <c r="I118" s="13" t="s">
        <v>1797</v>
      </c>
      <c r="J118" s="12" t="s">
        <v>1743</v>
      </c>
      <c r="K118" s="12">
        <v>1759</v>
      </c>
      <c r="L118" s="35" t="s">
        <v>140</v>
      </c>
      <c r="M118" s="12" t="s">
        <v>284</v>
      </c>
      <c r="N118" s="67" t="s">
        <v>559</v>
      </c>
      <c r="O118" s="12" t="s">
        <v>62</v>
      </c>
      <c r="P118" s="35" t="s">
        <v>1798</v>
      </c>
      <c r="Q118" s="12">
        <v>69.489999999999995</v>
      </c>
      <c r="R118" s="12" t="s">
        <v>1799</v>
      </c>
      <c r="S118" s="12" t="s">
        <v>559</v>
      </c>
      <c r="T118" s="12" t="s">
        <v>559</v>
      </c>
      <c r="U118" s="13" t="s">
        <v>1800</v>
      </c>
      <c r="V118" s="13" t="s">
        <v>1801</v>
      </c>
      <c r="W118" s="14" t="s">
        <v>326</v>
      </c>
      <c r="X118" s="16"/>
      <c r="Y118" s="12" t="s">
        <v>62</v>
      </c>
      <c r="Z118" s="12" t="s">
        <v>559</v>
      </c>
      <c r="AA118" s="94" t="s">
        <v>559</v>
      </c>
      <c r="AB118" s="12" t="s">
        <v>559</v>
      </c>
      <c r="AC118" s="94" t="s">
        <v>729</v>
      </c>
      <c r="AD118" s="15">
        <v>115</v>
      </c>
    </row>
    <row r="119" spans="1:30" ht="20.100000000000001" customHeight="1">
      <c r="A119" s="10">
        <v>116</v>
      </c>
      <c r="B119" s="33" t="s">
        <v>327</v>
      </c>
      <c r="C119" s="33" t="s">
        <v>480</v>
      </c>
      <c r="D119" s="33" t="s">
        <v>481</v>
      </c>
      <c r="E119" s="33" t="s">
        <v>481</v>
      </c>
      <c r="F119" s="10" t="s">
        <v>559</v>
      </c>
      <c r="G119" s="10" t="s">
        <v>559</v>
      </c>
      <c r="H119" s="10" t="s">
        <v>1128</v>
      </c>
      <c r="I119" s="33" t="s">
        <v>1797</v>
      </c>
      <c r="J119" s="10" t="s">
        <v>1743</v>
      </c>
      <c r="K119" s="10">
        <v>1759</v>
      </c>
      <c r="L119" s="34" t="s">
        <v>140</v>
      </c>
      <c r="M119" s="10" t="s">
        <v>915</v>
      </c>
      <c r="N119" s="66" t="s">
        <v>559</v>
      </c>
      <c r="O119" s="10" t="s">
        <v>62</v>
      </c>
      <c r="P119" s="34" t="s">
        <v>1798</v>
      </c>
      <c r="Q119" s="10">
        <v>69.489999999999995</v>
      </c>
      <c r="R119" s="10" t="s">
        <v>1799</v>
      </c>
      <c r="S119" s="10" t="s">
        <v>559</v>
      </c>
      <c r="T119" s="10" t="s">
        <v>559</v>
      </c>
      <c r="U119" s="33" t="s">
        <v>1800</v>
      </c>
      <c r="V119" s="33" t="s">
        <v>328</v>
      </c>
      <c r="W119" s="11" t="s">
        <v>326</v>
      </c>
      <c r="X119" s="44"/>
      <c r="Y119" s="10" t="s">
        <v>62</v>
      </c>
      <c r="Z119" s="10" t="s">
        <v>559</v>
      </c>
      <c r="AA119" s="95" t="s">
        <v>559</v>
      </c>
      <c r="AB119" s="10" t="s">
        <v>559</v>
      </c>
      <c r="AC119" s="95" t="s">
        <v>729</v>
      </c>
      <c r="AD119" s="86">
        <v>116</v>
      </c>
    </row>
    <row r="120" spans="1:30" ht="20.100000000000001" customHeight="1">
      <c r="A120" s="12">
        <v>117</v>
      </c>
      <c r="B120" s="13" t="s">
        <v>898</v>
      </c>
      <c r="C120" s="13" t="s">
        <v>899</v>
      </c>
      <c r="D120" s="13" t="s">
        <v>900</v>
      </c>
      <c r="E120" s="13" t="s">
        <v>900</v>
      </c>
      <c r="F120" s="12" t="s">
        <v>559</v>
      </c>
      <c r="G120" s="12" t="s">
        <v>528</v>
      </c>
      <c r="H120" s="12" t="s">
        <v>559</v>
      </c>
      <c r="I120" s="41" t="s">
        <v>1148</v>
      </c>
      <c r="J120" s="12">
        <v>8</v>
      </c>
      <c r="K120" s="12">
        <v>1802</v>
      </c>
      <c r="L120" s="35" t="s">
        <v>300</v>
      </c>
      <c r="M120" s="12" t="s">
        <v>915</v>
      </c>
      <c r="N120" s="67" t="s">
        <v>559</v>
      </c>
      <c r="O120" s="12" t="s">
        <v>62</v>
      </c>
      <c r="P120" s="35" t="s">
        <v>559</v>
      </c>
      <c r="Q120" s="12">
        <v>100.46</v>
      </c>
      <c r="R120" s="12">
        <v>1.768</v>
      </c>
      <c r="S120" s="12" t="s">
        <v>559</v>
      </c>
      <c r="T120" s="12" t="s">
        <v>559</v>
      </c>
      <c r="U120" s="13" t="s">
        <v>890</v>
      </c>
      <c r="V120" s="13" t="s">
        <v>1030</v>
      </c>
      <c r="W120" s="14" t="s">
        <v>1031</v>
      </c>
      <c r="X120" s="16"/>
      <c r="Y120" s="12" t="s">
        <v>559</v>
      </c>
      <c r="Z120" s="12" t="s">
        <v>559</v>
      </c>
      <c r="AA120" s="94" t="s">
        <v>559</v>
      </c>
      <c r="AB120" s="12" t="s">
        <v>559</v>
      </c>
      <c r="AC120" s="94" t="s">
        <v>67</v>
      </c>
      <c r="AD120" s="15">
        <v>117</v>
      </c>
    </row>
    <row r="121" spans="1:30" ht="20.100000000000001" customHeight="1">
      <c r="A121" s="10">
        <v>118</v>
      </c>
      <c r="B121" s="33" t="s">
        <v>1163</v>
      </c>
      <c r="C121" s="33" t="s">
        <v>899</v>
      </c>
      <c r="D121" s="33" t="s">
        <v>900</v>
      </c>
      <c r="E121" s="33" t="s">
        <v>900</v>
      </c>
      <c r="F121" s="10" t="s">
        <v>559</v>
      </c>
      <c r="G121" s="10" t="s">
        <v>529</v>
      </c>
      <c r="H121" s="10" t="s">
        <v>559</v>
      </c>
      <c r="I121" s="42" t="s">
        <v>1148</v>
      </c>
      <c r="J121" s="10">
        <v>8</v>
      </c>
      <c r="K121" s="10">
        <v>1802</v>
      </c>
      <c r="L121" s="34" t="s">
        <v>300</v>
      </c>
      <c r="M121" s="10" t="s">
        <v>284</v>
      </c>
      <c r="N121" s="66" t="s">
        <v>559</v>
      </c>
      <c r="O121" s="10" t="s">
        <v>62</v>
      </c>
      <c r="P121" s="34" t="s">
        <v>559</v>
      </c>
      <c r="Q121" s="10">
        <v>100.46</v>
      </c>
      <c r="R121" s="10">
        <v>1.768</v>
      </c>
      <c r="S121" s="10" t="s">
        <v>559</v>
      </c>
      <c r="T121" s="10" t="s">
        <v>559</v>
      </c>
      <c r="U121" s="33" t="s">
        <v>890</v>
      </c>
      <c r="V121" s="33" t="s">
        <v>1030</v>
      </c>
      <c r="W121" s="11" t="s">
        <v>1031</v>
      </c>
      <c r="X121" s="44"/>
      <c r="Y121" s="10" t="s">
        <v>559</v>
      </c>
      <c r="Z121" s="10" t="s">
        <v>559</v>
      </c>
      <c r="AA121" s="95" t="s">
        <v>559</v>
      </c>
      <c r="AB121" s="10" t="s">
        <v>559</v>
      </c>
      <c r="AC121" s="95" t="s">
        <v>67</v>
      </c>
      <c r="AD121" s="15">
        <v>118</v>
      </c>
    </row>
    <row r="122" spans="1:30" ht="20.100000000000001" customHeight="1">
      <c r="A122" s="12">
        <v>119</v>
      </c>
      <c r="B122" s="13" t="s">
        <v>914</v>
      </c>
      <c r="C122" s="13" t="s">
        <v>748</v>
      </c>
      <c r="D122" s="13" t="s">
        <v>1147</v>
      </c>
      <c r="E122" s="13" t="s">
        <v>1147</v>
      </c>
      <c r="F122" s="12" t="s">
        <v>559</v>
      </c>
      <c r="G122" s="12" t="s">
        <v>271</v>
      </c>
      <c r="H122" s="12" t="s">
        <v>559</v>
      </c>
      <c r="I122" s="41" t="s">
        <v>908</v>
      </c>
      <c r="J122" s="12" t="s">
        <v>813</v>
      </c>
      <c r="K122" s="12">
        <v>1475</v>
      </c>
      <c r="L122" s="35" t="s">
        <v>300</v>
      </c>
      <c r="M122" s="12" t="s">
        <v>1747</v>
      </c>
      <c r="N122" s="67" t="s">
        <v>559</v>
      </c>
      <c r="O122" s="12" t="s">
        <v>559</v>
      </c>
      <c r="P122" s="35" t="s">
        <v>559</v>
      </c>
      <c r="Q122" s="12">
        <v>223.23</v>
      </c>
      <c r="R122" s="12">
        <v>2.6</v>
      </c>
      <c r="S122" s="12" t="s">
        <v>559</v>
      </c>
      <c r="T122" s="12" t="s">
        <v>559</v>
      </c>
      <c r="U122" s="13" t="s">
        <v>511</v>
      </c>
      <c r="V122" s="13" t="s">
        <v>505</v>
      </c>
      <c r="W122" s="14" t="s">
        <v>506</v>
      </c>
      <c r="X122" s="16"/>
      <c r="Y122" s="12" t="s">
        <v>559</v>
      </c>
      <c r="Z122" s="12" t="s">
        <v>559</v>
      </c>
      <c r="AA122" s="94" t="s">
        <v>559</v>
      </c>
      <c r="AB122" s="12" t="s">
        <v>559</v>
      </c>
      <c r="AC122" s="94" t="s">
        <v>67</v>
      </c>
      <c r="AD122" s="15">
        <v>119</v>
      </c>
    </row>
    <row r="123" spans="1:30" ht="20.100000000000001" customHeight="1">
      <c r="A123" s="37">
        <v>120</v>
      </c>
      <c r="B123" s="38" t="s">
        <v>507</v>
      </c>
      <c r="C123" s="38" t="s">
        <v>748</v>
      </c>
      <c r="D123" s="38" t="s">
        <v>1147</v>
      </c>
      <c r="E123" s="38" t="s">
        <v>1147</v>
      </c>
      <c r="F123" s="37" t="s">
        <v>559</v>
      </c>
      <c r="G123" s="37" t="s">
        <v>271</v>
      </c>
      <c r="H123" s="37" t="s">
        <v>559</v>
      </c>
      <c r="I123" s="43" t="s">
        <v>908</v>
      </c>
      <c r="J123" s="37" t="s">
        <v>813</v>
      </c>
      <c r="K123" s="37">
        <v>1475</v>
      </c>
      <c r="L123" s="39" t="s">
        <v>300</v>
      </c>
      <c r="M123" s="37" t="s">
        <v>1747</v>
      </c>
      <c r="N123" s="68" t="s">
        <v>559</v>
      </c>
      <c r="O123" s="37" t="s">
        <v>559</v>
      </c>
      <c r="P123" s="39" t="s">
        <v>559</v>
      </c>
      <c r="Q123" s="37">
        <v>223.23</v>
      </c>
      <c r="R123" s="37">
        <v>2.6</v>
      </c>
      <c r="S123" s="37" t="s">
        <v>559</v>
      </c>
      <c r="T123" s="37" t="s">
        <v>559</v>
      </c>
      <c r="U123" s="38" t="s">
        <v>511</v>
      </c>
      <c r="V123" s="38" t="s">
        <v>505</v>
      </c>
      <c r="W123" s="40" t="s">
        <v>506</v>
      </c>
      <c r="X123" s="45"/>
      <c r="Y123" s="37" t="s">
        <v>559</v>
      </c>
      <c r="Z123" s="37" t="s">
        <v>559</v>
      </c>
      <c r="AA123" s="96" t="s">
        <v>559</v>
      </c>
      <c r="AB123" s="37" t="s">
        <v>559</v>
      </c>
      <c r="AC123" s="96" t="s">
        <v>67</v>
      </c>
      <c r="AD123" s="86">
        <v>120</v>
      </c>
    </row>
    <row r="124" spans="1:30" ht="20.100000000000001" customHeight="1">
      <c r="A124" s="12">
        <v>121</v>
      </c>
      <c r="B124" s="13" t="s">
        <v>117</v>
      </c>
      <c r="C124" s="13" t="s">
        <v>117</v>
      </c>
      <c r="D124" s="13" t="s">
        <v>1594</v>
      </c>
      <c r="E124" s="13" t="s">
        <v>1594</v>
      </c>
      <c r="F124" s="12" t="s">
        <v>559</v>
      </c>
      <c r="G124" s="12" t="s">
        <v>529</v>
      </c>
      <c r="H124" s="12" t="s">
        <v>1128</v>
      </c>
      <c r="I124" s="41" t="s">
        <v>114</v>
      </c>
      <c r="J124" s="12" t="s">
        <v>115</v>
      </c>
      <c r="K124" s="12">
        <v>2984</v>
      </c>
      <c r="L124" s="35" t="s">
        <v>300</v>
      </c>
      <c r="M124" s="12" t="s">
        <v>1747</v>
      </c>
      <c r="N124" s="67" t="s">
        <v>559</v>
      </c>
      <c r="O124" s="12" t="s">
        <v>62</v>
      </c>
      <c r="P124" s="35" t="s">
        <v>116</v>
      </c>
      <c r="Q124" s="12">
        <v>34.020000000000003</v>
      </c>
      <c r="R124" s="12" t="s">
        <v>700</v>
      </c>
      <c r="S124" s="12" t="s">
        <v>559</v>
      </c>
      <c r="T124" s="12" t="s">
        <v>559</v>
      </c>
      <c r="U124" s="13" t="s">
        <v>701</v>
      </c>
      <c r="V124" s="13" t="s">
        <v>1033</v>
      </c>
      <c r="W124" s="85" t="s">
        <v>702</v>
      </c>
      <c r="X124" s="85"/>
      <c r="Y124" s="12" t="s">
        <v>62</v>
      </c>
      <c r="Z124" s="12" t="s">
        <v>559</v>
      </c>
      <c r="AA124" s="12" t="s">
        <v>559</v>
      </c>
      <c r="AB124" s="12" t="s">
        <v>559</v>
      </c>
      <c r="AC124" s="98" t="s">
        <v>177</v>
      </c>
      <c r="AD124" s="15">
        <v>121</v>
      </c>
    </row>
    <row r="125" spans="1:30" ht="20.100000000000001" customHeight="1">
      <c r="A125" s="10">
        <v>122</v>
      </c>
      <c r="B125" s="33" t="s">
        <v>1763</v>
      </c>
      <c r="C125" s="33" t="s">
        <v>1763</v>
      </c>
      <c r="D125" s="33" t="s">
        <v>1764</v>
      </c>
      <c r="E125" s="33" t="s">
        <v>1764</v>
      </c>
      <c r="F125" s="10" t="s">
        <v>559</v>
      </c>
      <c r="G125" s="10" t="s">
        <v>559</v>
      </c>
      <c r="H125" s="10" t="s">
        <v>559</v>
      </c>
      <c r="I125" s="33" t="s">
        <v>1765</v>
      </c>
      <c r="J125" s="10">
        <v>2.2000000000000002</v>
      </c>
      <c r="K125" s="10">
        <v>1963</v>
      </c>
      <c r="L125" s="34" t="s">
        <v>162</v>
      </c>
      <c r="M125" s="10" t="s">
        <v>162</v>
      </c>
      <c r="N125" s="66" t="s">
        <v>162</v>
      </c>
      <c r="O125" s="10" t="s">
        <v>559</v>
      </c>
      <c r="P125" s="34" t="s">
        <v>1766</v>
      </c>
      <c r="Q125" s="10">
        <v>4.0030000000000001</v>
      </c>
      <c r="R125" s="10">
        <v>0.14000000000000001</v>
      </c>
      <c r="S125" s="10" t="s">
        <v>559</v>
      </c>
      <c r="T125" s="10" t="s">
        <v>559</v>
      </c>
      <c r="U125" s="33" t="s">
        <v>1319</v>
      </c>
      <c r="V125" s="33" t="s">
        <v>455</v>
      </c>
      <c r="W125" s="11" t="s">
        <v>157</v>
      </c>
      <c r="X125" s="44"/>
      <c r="Y125" s="10" t="s">
        <v>559</v>
      </c>
      <c r="Z125" s="10" t="s">
        <v>559</v>
      </c>
      <c r="AA125" s="95" t="s">
        <v>559</v>
      </c>
      <c r="AB125" s="10" t="s">
        <v>559</v>
      </c>
      <c r="AC125" s="95" t="s">
        <v>559</v>
      </c>
      <c r="AD125" s="15">
        <v>122</v>
      </c>
    </row>
    <row r="126" spans="1:30" ht="20.100000000000001" customHeight="1">
      <c r="A126" s="12">
        <v>123</v>
      </c>
      <c r="B126" s="13" t="s">
        <v>1243</v>
      </c>
      <c r="C126" s="13" t="s">
        <v>1243</v>
      </c>
      <c r="D126" s="13" t="s">
        <v>1244</v>
      </c>
      <c r="E126" s="13" t="s">
        <v>1244</v>
      </c>
      <c r="F126" s="12" t="s">
        <v>559</v>
      </c>
      <c r="G126" s="12" t="s">
        <v>559</v>
      </c>
      <c r="H126" s="12" t="s">
        <v>559</v>
      </c>
      <c r="I126" s="41" t="s">
        <v>643</v>
      </c>
      <c r="J126" s="12" t="s">
        <v>644</v>
      </c>
      <c r="K126" s="12">
        <v>1072</v>
      </c>
      <c r="L126" s="35" t="s">
        <v>162</v>
      </c>
      <c r="M126" s="12" t="s">
        <v>162</v>
      </c>
      <c r="N126" s="67" t="s">
        <v>162</v>
      </c>
      <c r="O126" s="12" t="s">
        <v>559</v>
      </c>
      <c r="P126" s="35" t="s">
        <v>645</v>
      </c>
      <c r="Q126" s="12">
        <v>32</v>
      </c>
      <c r="R126" s="12">
        <v>1.43</v>
      </c>
      <c r="S126" s="12" t="s">
        <v>559</v>
      </c>
      <c r="T126" s="12" t="s">
        <v>559</v>
      </c>
      <c r="U126" s="13" t="s">
        <v>701</v>
      </c>
      <c r="V126" s="13" t="s">
        <v>559</v>
      </c>
      <c r="W126" s="14" t="s">
        <v>646</v>
      </c>
      <c r="X126" s="16"/>
      <c r="Y126" s="12" t="s">
        <v>559</v>
      </c>
      <c r="Z126" s="12" t="s">
        <v>559</v>
      </c>
      <c r="AA126" s="94" t="s">
        <v>559</v>
      </c>
      <c r="AB126" s="12" t="s">
        <v>559</v>
      </c>
      <c r="AC126" s="94" t="s">
        <v>559</v>
      </c>
      <c r="AD126" s="15">
        <v>123</v>
      </c>
    </row>
    <row r="127" spans="1:30" ht="20.100000000000001" customHeight="1">
      <c r="A127" s="10">
        <v>124</v>
      </c>
      <c r="B127" s="33" t="s">
        <v>647</v>
      </c>
      <c r="C127" s="36" t="s">
        <v>647</v>
      </c>
      <c r="D127" s="33" t="s">
        <v>200</v>
      </c>
      <c r="E127" s="33" t="s">
        <v>200</v>
      </c>
      <c r="F127" s="10" t="s">
        <v>559</v>
      </c>
      <c r="G127" s="10" t="s">
        <v>559</v>
      </c>
      <c r="H127" s="10" t="s">
        <v>559</v>
      </c>
      <c r="I127" s="33" t="s">
        <v>201</v>
      </c>
      <c r="J127" s="10">
        <v>2.1</v>
      </c>
      <c r="K127" s="10">
        <v>1049</v>
      </c>
      <c r="L127" s="34" t="s">
        <v>162</v>
      </c>
      <c r="M127" s="10" t="s">
        <v>162</v>
      </c>
      <c r="N127" s="66" t="s">
        <v>162</v>
      </c>
      <c r="O127" s="10" t="s">
        <v>559</v>
      </c>
      <c r="P127" s="34" t="s">
        <v>202</v>
      </c>
      <c r="Q127" s="10">
        <v>2.02</v>
      </c>
      <c r="R127" s="10">
        <v>8.8999999999999996E-2</v>
      </c>
      <c r="S127" s="10">
        <v>-157</v>
      </c>
      <c r="T127" s="10" t="s">
        <v>1682</v>
      </c>
      <c r="U127" s="33" t="s">
        <v>195</v>
      </c>
      <c r="V127" s="33" t="s">
        <v>455</v>
      </c>
      <c r="W127" s="11" t="s">
        <v>196</v>
      </c>
      <c r="X127" s="44"/>
      <c r="Y127" s="10" t="s">
        <v>559</v>
      </c>
      <c r="Z127" s="10" t="s">
        <v>559</v>
      </c>
      <c r="AA127" s="95" t="s">
        <v>559</v>
      </c>
      <c r="AB127" s="10" t="s">
        <v>62</v>
      </c>
      <c r="AC127" s="95" t="s">
        <v>559</v>
      </c>
      <c r="AD127" s="86">
        <v>124</v>
      </c>
    </row>
    <row r="128" spans="1:30" ht="20.100000000000001" customHeight="1">
      <c r="A128" s="12">
        <v>125</v>
      </c>
      <c r="B128" s="13" t="s">
        <v>197</v>
      </c>
      <c r="C128" s="13" t="s">
        <v>197</v>
      </c>
      <c r="D128" s="13" t="s">
        <v>512</v>
      </c>
      <c r="E128" s="13" t="s">
        <v>512</v>
      </c>
      <c r="F128" s="12" t="s">
        <v>559</v>
      </c>
      <c r="G128" s="12" t="s">
        <v>559</v>
      </c>
      <c r="H128" s="12" t="s">
        <v>559</v>
      </c>
      <c r="I128" s="13" t="s">
        <v>161</v>
      </c>
      <c r="J128" s="12">
        <v>2.2000000000000002</v>
      </c>
      <c r="K128" s="12">
        <v>1066</v>
      </c>
      <c r="L128" s="35" t="s">
        <v>162</v>
      </c>
      <c r="M128" s="12" t="s">
        <v>162</v>
      </c>
      <c r="N128" s="67" t="s">
        <v>162</v>
      </c>
      <c r="O128" s="12" t="s">
        <v>559</v>
      </c>
      <c r="P128" s="35" t="s">
        <v>203</v>
      </c>
      <c r="Q128" s="12">
        <v>28.02</v>
      </c>
      <c r="R128" s="12">
        <v>1.25</v>
      </c>
      <c r="S128" s="12" t="s">
        <v>559</v>
      </c>
      <c r="T128" s="12" t="s">
        <v>559</v>
      </c>
      <c r="U128" s="13" t="s">
        <v>1690</v>
      </c>
      <c r="V128" s="13" t="s">
        <v>455</v>
      </c>
      <c r="W128" s="14" t="s">
        <v>456</v>
      </c>
      <c r="X128" s="16"/>
      <c r="Y128" s="12" t="s">
        <v>559</v>
      </c>
      <c r="Z128" s="12" t="s">
        <v>559</v>
      </c>
      <c r="AA128" s="94" t="s">
        <v>559</v>
      </c>
      <c r="AB128" s="12" t="s">
        <v>559</v>
      </c>
      <c r="AC128" s="94" t="s">
        <v>559</v>
      </c>
      <c r="AD128" s="15">
        <v>125</v>
      </c>
    </row>
    <row r="129" spans="1:30" ht="20.100000000000001" customHeight="1">
      <c r="A129" s="10">
        <v>126</v>
      </c>
      <c r="B129" s="33" t="s">
        <v>127</v>
      </c>
      <c r="C129" s="33" t="s">
        <v>127</v>
      </c>
      <c r="D129" s="33" t="s">
        <v>1025</v>
      </c>
      <c r="E129" s="33" t="s">
        <v>1025</v>
      </c>
      <c r="F129" s="10" t="s">
        <v>559</v>
      </c>
      <c r="G129" s="10" t="s">
        <v>559</v>
      </c>
      <c r="H129" s="10" t="s">
        <v>559</v>
      </c>
      <c r="I129" s="33" t="s">
        <v>1573</v>
      </c>
      <c r="J129" s="10">
        <v>2.2000000000000002</v>
      </c>
      <c r="K129" s="10">
        <v>1013</v>
      </c>
      <c r="L129" s="34" t="s">
        <v>162</v>
      </c>
      <c r="M129" s="10" t="s">
        <v>162</v>
      </c>
      <c r="N129" s="66" t="s">
        <v>162</v>
      </c>
      <c r="O129" s="10" t="s">
        <v>559</v>
      </c>
      <c r="P129" s="34" t="s">
        <v>1576</v>
      </c>
      <c r="Q129" s="10">
        <v>44</v>
      </c>
      <c r="R129" s="10" t="s">
        <v>559</v>
      </c>
      <c r="S129" s="10" t="s">
        <v>559</v>
      </c>
      <c r="T129" s="10" t="s">
        <v>559</v>
      </c>
      <c r="U129" s="33" t="s">
        <v>1026</v>
      </c>
      <c r="V129" s="33" t="s">
        <v>1509</v>
      </c>
      <c r="W129" s="11" t="s">
        <v>1010</v>
      </c>
      <c r="X129" s="44"/>
      <c r="Y129" s="10" t="s">
        <v>559</v>
      </c>
      <c r="Z129" s="10" t="s">
        <v>559</v>
      </c>
      <c r="AA129" s="95" t="s">
        <v>559</v>
      </c>
      <c r="AB129" s="10" t="s">
        <v>559</v>
      </c>
      <c r="AC129" s="95" t="s">
        <v>559</v>
      </c>
      <c r="AD129" s="15">
        <v>126</v>
      </c>
    </row>
    <row r="130" spans="1:30" ht="20.100000000000001" customHeight="1">
      <c r="A130" s="12">
        <v>127</v>
      </c>
      <c r="B130" s="13" t="s">
        <v>2</v>
      </c>
      <c r="C130" s="13" t="s">
        <v>2</v>
      </c>
      <c r="D130" s="13" t="s">
        <v>3</v>
      </c>
      <c r="E130" s="13" t="s">
        <v>3</v>
      </c>
      <c r="F130" s="12" t="s">
        <v>559</v>
      </c>
      <c r="G130" s="12" t="s">
        <v>559</v>
      </c>
      <c r="H130" s="12" t="s">
        <v>559</v>
      </c>
      <c r="I130" s="41" t="s">
        <v>559</v>
      </c>
      <c r="J130" s="12">
        <v>2.2000000000000002</v>
      </c>
      <c r="K130" s="12" t="s">
        <v>559</v>
      </c>
      <c r="L130" s="35" t="s">
        <v>162</v>
      </c>
      <c r="M130" s="12" t="s">
        <v>162</v>
      </c>
      <c r="N130" s="67" t="s">
        <v>162</v>
      </c>
      <c r="O130" s="12" t="s">
        <v>559</v>
      </c>
      <c r="P130" s="35" t="s">
        <v>559</v>
      </c>
      <c r="Q130" s="12" t="s">
        <v>559</v>
      </c>
      <c r="R130" s="12" t="s">
        <v>559</v>
      </c>
      <c r="S130" s="12" t="s">
        <v>559</v>
      </c>
      <c r="T130" s="12" t="s">
        <v>559</v>
      </c>
      <c r="U130" s="13" t="s">
        <v>559</v>
      </c>
      <c r="V130" s="13" t="s">
        <v>4</v>
      </c>
      <c r="W130" s="14" t="s">
        <v>559</v>
      </c>
      <c r="X130" s="16"/>
      <c r="Y130" s="12" t="s">
        <v>559</v>
      </c>
      <c r="Z130" s="12" t="s">
        <v>559</v>
      </c>
      <c r="AA130" s="94" t="s">
        <v>559</v>
      </c>
      <c r="AB130" s="12" t="s">
        <v>559</v>
      </c>
      <c r="AC130" s="94" t="s">
        <v>559</v>
      </c>
      <c r="AD130" s="15">
        <v>127</v>
      </c>
    </row>
    <row r="131" spans="1:30" ht="20.100000000000001" customHeight="1">
      <c r="A131" s="10">
        <v>128</v>
      </c>
      <c r="B131" s="33" t="s">
        <v>1366</v>
      </c>
      <c r="C131" s="33" t="s">
        <v>1367</v>
      </c>
      <c r="D131" s="33" t="s">
        <v>1368</v>
      </c>
      <c r="E131" s="33" t="s">
        <v>1584</v>
      </c>
      <c r="F131" s="10" t="s">
        <v>559</v>
      </c>
      <c r="G131" s="10" t="s">
        <v>559</v>
      </c>
      <c r="H131" s="10" t="s">
        <v>559</v>
      </c>
      <c r="I131" s="42" t="s">
        <v>419</v>
      </c>
      <c r="J131" s="10" t="s">
        <v>559</v>
      </c>
      <c r="K131" s="10" t="s">
        <v>559</v>
      </c>
      <c r="L131" s="34" t="s">
        <v>559</v>
      </c>
      <c r="M131" s="10" t="s">
        <v>559</v>
      </c>
      <c r="N131" s="66" t="s">
        <v>559</v>
      </c>
      <c r="O131" s="10" t="s">
        <v>559</v>
      </c>
      <c r="P131" s="34" t="s">
        <v>559</v>
      </c>
      <c r="Q131" s="10">
        <v>136.08000000000001</v>
      </c>
      <c r="R131" s="10">
        <v>2.3380000000000001</v>
      </c>
      <c r="S131" s="10" t="s">
        <v>559</v>
      </c>
      <c r="T131" s="10" t="s">
        <v>559</v>
      </c>
      <c r="U131" s="33" t="s">
        <v>1585</v>
      </c>
      <c r="V131" s="33" t="s">
        <v>69</v>
      </c>
      <c r="W131" s="11" t="s">
        <v>1586</v>
      </c>
      <c r="X131" s="44"/>
      <c r="Y131" s="10" t="s">
        <v>559</v>
      </c>
      <c r="Z131" s="10" t="s">
        <v>559</v>
      </c>
      <c r="AA131" s="95" t="s">
        <v>559</v>
      </c>
      <c r="AB131" s="10" t="s">
        <v>559</v>
      </c>
      <c r="AC131" s="95" t="s">
        <v>67</v>
      </c>
      <c r="AD131" s="86">
        <v>128</v>
      </c>
    </row>
    <row r="132" spans="1:30" ht="20.100000000000001" customHeight="1">
      <c r="A132" s="12">
        <v>129</v>
      </c>
      <c r="B132" s="13" t="s">
        <v>1311</v>
      </c>
      <c r="C132" s="13" t="s">
        <v>966</v>
      </c>
      <c r="D132" s="13" t="s">
        <v>1620</v>
      </c>
      <c r="E132" s="13" t="s">
        <v>1621</v>
      </c>
      <c r="F132" s="12" t="s">
        <v>559</v>
      </c>
      <c r="G132" s="12" t="s">
        <v>559</v>
      </c>
      <c r="H132" s="12" t="s">
        <v>559</v>
      </c>
      <c r="I132" s="41" t="s">
        <v>102</v>
      </c>
      <c r="J132" s="12">
        <v>5.0999999999999996</v>
      </c>
      <c r="K132" s="12">
        <v>1458</v>
      </c>
      <c r="L132" s="35" t="s">
        <v>77</v>
      </c>
      <c r="M132" s="12" t="s">
        <v>1747</v>
      </c>
      <c r="N132" s="67" t="s">
        <v>559</v>
      </c>
      <c r="O132" s="12" t="s">
        <v>559</v>
      </c>
      <c r="P132" s="35" t="s">
        <v>1587</v>
      </c>
      <c r="Q132" s="12">
        <v>381.42</v>
      </c>
      <c r="R132" s="12">
        <v>1.73</v>
      </c>
      <c r="S132" s="12" t="s">
        <v>559</v>
      </c>
      <c r="T132" s="12" t="s">
        <v>559</v>
      </c>
      <c r="U132" s="13" t="s">
        <v>1312</v>
      </c>
      <c r="V132" s="13" t="s">
        <v>402</v>
      </c>
      <c r="W132" s="14" t="s">
        <v>403</v>
      </c>
      <c r="X132" s="16"/>
      <c r="Y132" s="12" t="s">
        <v>559</v>
      </c>
      <c r="Z132" s="12" t="s">
        <v>559</v>
      </c>
      <c r="AA132" s="94" t="s">
        <v>559</v>
      </c>
      <c r="AB132" s="12" t="s">
        <v>559</v>
      </c>
      <c r="AC132" s="94" t="s">
        <v>1592</v>
      </c>
      <c r="AD132" s="15">
        <v>129</v>
      </c>
    </row>
    <row r="133" spans="1:30" ht="20.100000000000001" customHeight="1">
      <c r="A133" s="37">
        <v>130</v>
      </c>
      <c r="B133" s="38" t="s">
        <v>1527</v>
      </c>
      <c r="C133" s="38" t="s">
        <v>1528</v>
      </c>
      <c r="D133" s="38" t="s">
        <v>21</v>
      </c>
      <c r="E133" s="38" t="s">
        <v>21</v>
      </c>
      <c r="F133" s="37" t="s">
        <v>62</v>
      </c>
      <c r="G133" s="37" t="s">
        <v>522</v>
      </c>
      <c r="H133" s="37" t="s">
        <v>1128</v>
      </c>
      <c r="I133" s="43" t="s">
        <v>22</v>
      </c>
      <c r="J133" s="37" t="s">
        <v>254</v>
      </c>
      <c r="K133" s="37">
        <v>1846</v>
      </c>
      <c r="L133" s="39" t="s">
        <v>300</v>
      </c>
      <c r="M133" s="37" t="s">
        <v>255</v>
      </c>
      <c r="N133" s="68" t="s">
        <v>559</v>
      </c>
      <c r="O133" s="37" t="s">
        <v>141</v>
      </c>
      <c r="P133" s="39" t="s">
        <v>23</v>
      </c>
      <c r="Q133" s="37">
        <v>153.84</v>
      </c>
      <c r="R133" s="37" t="s">
        <v>24</v>
      </c>
      <c r="S133" s="37" t="s">
        <v>559</v>
      </c>
      <c r="T133" s="37" t="s">
        <v>559</v>
      </c>
      <c r="U133" s="38" t="s">
        <v>917</v>
      </c>
      <c r="V133" s="38" t="s">
        <v>433</v>
      </c>
      <c r="W133" s="40" t="s">
        <v>434</v>
      </c>
      <c r="X133" s="45"/>
      <c r="Y133" s="37" t="s">
        <v>62</v>
      </c>
      <c r="Z133" s="37" t="s">
        <v>62</v>
      </c>
      <c r="AA133" s="96" t="s">
        <v>559</v>
      </c>
      <c r="AB133" s="37" t="s">
        <v>559</v>
      </c>
      <c r="AC133" s="96" t="s">
        <v>67</v>
      </c>
      <c r="AD133" s="15">
        <v>130</v>
      </c>
    </row>
    <row r="134" spans="1:30" ht="20.100000000000001" customHeight="1">
      <c r="A134" s="12">
        <v>131</v>
      </c>
      <c r="B134" s="13" t="s">
        <v>435</v>
      </c>
      <c r="C134" s="13" t="s">
        <v>1528</v>
      </c>
      <c r="D134" s="13" t="s">
        <v>21</v>
      </c>
      <c r="E134" s="13" t="s">
        <v>21</v>
      </c>
      <c r="F134" s="12" t="s">
        <v>62</v>
      </c>
      <c r="G134" s="12" t="s">
        <v>522</v>
      </c>
      <c r="H134" s="12" t="s">
        <v>1128</v>
      </c>
      <c r="I134" s="41" t="s">
        <v>22</v>
      </c>
      <c r="J134" s="12" t="s">
        <v>254</v>
      </c>
      <c r="K134" s="12">
        <v>1846</v>
      </c>
      <c r="L134" s="35" t="s">
        <v>300</v>
      </c>
      <c r="M134" s="12" t="s">
        <v>1747</v>
      </c>
      <c r="N134" s="67" t="s">
        <v>559</v>
      </c>
      <c r="O134" s="12" t="s">
        <v>141</v>
      </c>
      <c r="P134" s="35" t="s">
        <v>23</v>
      </c>
      <c r="Q134" s="12">
        <v>153.84</v>
      </c>
      <c r="R134" s="12" t="s">
        <v>24</v>
      </c>
      <c r="S134" s="12" t="s">
        <v>559</v>
      </c>
      <c r="T134" s="12" t="s">
        <v>559</v>
      </c>
      <c r="U134" s="13" t="s">
        <v>917</v>
      </c>
      <c r="V134" s="13" t="s">
        <v>433</v>
      </c>
      <c r="W134" s="85" t="s">
        <v>434</v>
      </c>
      <c r="X134" s="85"/>
      <c r="Y134" s="12" t="s">
        <v>62</v>
      </c>
      <c r="Z134" s="12" t="s">
        <v>62</v>
      </c>
      <c r="AA134" s="12" t="s">
        <v>559</v>
      </c>
      <c r="AB134" s="12" t="s">
        <v>559</v>
      </c>
      <c r="AC134" s="98" t="s">
        <v>67</v>
      </c>
      <c r="AD134" s="15">
        <v>131</v>
      </c>
    </row>
    <row r="135" spans="1:30" ht="20.100000000000001" customHeight="1">
      <c r="A135" s="10">
        <v>132</v>
      </c>
      <c r="B135" s="33" t="s">
        <v>128</v>
      </c>
      <c r="C135" s="33" t="s">
        <v>129</v>
      </c>
      <c r="D135" s="33" t="s">
        <v>593</v>
      </c>
      <c r="E135" s="33" t="s">
        <v>513</v>
      </c>
      <c r="F135" s="10" t="s">
        <v>559</v>
      </c>
      <c r="G135" s="10" t="s">
        <v>559</v>
      </c>
      <c r="H135" s="10" t="s">
        <v>559</v>
      </c>
      <c r="I135" s="33" t="s">
        <v>514</v>
      </c>
      <c r="J135" s="10" t="s">
        <v>1694</v>
      </c>
      <c r="K135" s="10">
        <v>1791</v>
      </c>
      <c r="L135" s="34" t="s">
        <v>1358</v>
      </c>
      <c r="M135" s="10" t="s">
        <v>301</v>
      </c>
      <c r="N135" s="66" t="s">
        <v>559</v>
      </c>
      <c r="O135" s="10" t="s">
        <v>559</v>
      </c>
      <c r="P135" s="34" t="s">
        <v>559</v>
      </c>
      <c r="Q135" s="10">
        <v>74.45</v>
      </c>
      <c r="R135" s="10" t="s">
        <v>559</v>
      </c>
      <c r="S135" s="10" t="s">
        <v>559</v>
      </c>
      <c r="T135" s="10" t="s">
        <v>559</v>
      </c>
      <c r="U135" s="33" t="s">
        <v>1689</v>
      </c>
      <c r="V135" s="33" t="s">
        <v>1266</v>
      </c>
      <c r="W135" s="11" t="s">
        <v>1267</v>
      </c>
      <c r="X135" s="44"/>
      <c r="Y135" s="10" t="s">
        <v>559</v>
      </c>
      <c r="Z135" s="10" t="s">
        <v>559</v>
      </c>
      <c r="AA135" s="95" t="s">
        <v>559</v>
      </c>
      <c r="AB135" s="10" t="s">
        <v>559</v>
      </c>
      <c r="AC135" s="95" t="s">
        <v>1592</v>
      </c>
      <c r="AD135" s="86">
        <v>132</v>
      </c>
    </row>
    <row r="136" spans="1:30" ht="20.100000000000001" customHeight="1">
      <c r="A136" s="12">
        <v>133</v>
      </c>
      <c r="B136" s="13" t="s">
        <v>1046</v>
      </c>
      <c r="C136" s="13" t="s">
        <v>129</v>
      </c>
      <c r="D136" s="13" t="s">
        <v>593</v>
      </c>
      <c r="E136" s="13" t="s">
        <v>513</v>
      </c>
      <c r="F136" s="12" t="s">
        <v>559</v>
      </c>
      <c r="G136" s="12" t="s">
        <v>559</v>
      </c>
      <c r="H136" s="12" t="s">
        <v>559</v>
      </c>
      <c r="I136" s="41" t="s">
        <v>514</v>
      </c>
      <c r="J136" s="12" t="s">
        <v>1694</v>
      </c>
      <c r="K136" s="12">
        <v>1791</v>
      </c>
      <c r="L136" s="35" t="s">
        <v>1358</v>
      </c>
      <c r="M136" s="12" t="s">
        <v>106</v>
      </c>
      <c r="N136" s="67" t="s">
        <v>559</v>
      </c>
      <c r="O136" s="12" t="s">
        <v>559</v>
      </c>
      <c r="P136" s="35" t="s">
        <v>559</v>
      </c>
      <c r="Q136" s="12">
        <v>74.45</v>
      </c>
      <c r="R136" s="12" t="s">
        <v>559</v>
      </c>
      <c r="S136" s="12" t="s">
        <v>559</v>
      </c>
      <c r="T136" s="12" t="s">
        <v>559</v>
      </c>
      <c r="U136" s="13" t="s">
        <v>1689</v>
      </c>
      <c r="V136" s="13" t="s">
        <v>1266</v>
      </c>
      <c r="W136" s="14" t="s">
        <v>1267</v>
      </c>
      <c r="X136" s="16"/>
      <c r="Y136" s="12" t="s">
        <v>559</v>
      </c>
      <c r="Z136" s="12" t="s">
        <v>559</v>
      </c>
      <c r="AA136" s="94" t="s">
        <v>559</v>
      </c>
      <c r="AB136" s="12" t="s">
        <v>559</v>
      </c>
      <c r="AC136" s="94" t="s">
        <v>1592</v>
      </c>
      <c r="AD136" s="15">
        <v>133</v>
      </c>
    </row>
    <row r="137" spans="1:30" ht="20.100000000000001" customHeight="1">
      <c r="A137" s="10">
        <v>134</v>
      </c>
      <c r="B137" s="33" t="s">
        <v>1047</v>
      </c>
      <c r="C137" s="36" t="s">
        <v>294</v>
      </c>
      <c r="D137" s="33" t="s">
        <v>84</v>
      </c>
      <c r="E137" s="33" t="s">
        <v>84</v>
      </c>
      <c r="F137" s="10" t="s">
        <v>62</v>
      </c>
      <c r="G137" s="10" t="s">
        <v>530</v>
      </c>
      <c r="H137" s="10" t="s">
        <v>1128</v>
      </c>
      <c r="I137" s="33" t="s">
        <v>906</v>
      </c>
      <c r="J137" s="10" t="s">
        <v>139</v>
      </c>
      <c r="K137" s="10">
        <v>1551</v>
      </c>
      <c r="L137" s="34" t="s">
        <v>1358</v>
      </c>
      <c r="M137" s="10" t="s">
        <v>301</v>
      </c>
      <c r="N137" s="66" t="s">
        <v>559</v>
      </c>
      <c r="O137" s="10" t="s">
        <v>141</v>
      </c>
      <c r="P137" s="34" t="s">
        <v>559</v>
      </c>
      <c r="Q137" s="10">
        <v>333.94</v>
      </c>
      <c r="R137" s="10">
        <v>2.6070000000000002</v>
      </c>
      <c r="S137" s="10" t="s">
        <v>559</v>
      </c>
      <c r="T137" s="10" t="s">
        <v>559</v>
      </c>
      <c r="U137" s="33" t="s">
        <v>1724</v>
      </c>
      <c r="V137" s="33" t="s">
        <v>1725</v>
      </c>
      <c r="W137" s="11" t="s">
        <v>1726</v>
      </c>
      <c r="X137" s="44"/>
      <c r="Y137" s="10" t="s">
        <v>62</v>
      </c>
      <c r="Z137" s="10" t="s">
        <v>62</v>
      </c>
      <c r="AA137" s="95" t="s">
        <v>559</v>
      </c>
      <c r="AB137" s="10" t="s">
        <v>559</v>
      </c>
      <c r="AC137" s="95" t="s">
        <v>889</v>
      </c>
      <c r="AD137" s="15">
        <v>134</v>
      </c>
    </row>
    <row r="138" spans="1:30" ht="20.100000000000001" customHeight="1">
      <c r="A138" s="12">
        <v>135</v>
      </c>
      <c r="B138" s="13" t="s">
        <v>1727</v>
      </c>
      <c r="C138" s="13" t="s">
        <v>294</v>
      </c>
      <c r="D138" s="13" t="s">
        <v>84</v>
      </c>
      <c r="E138" s="13" t="s">
        <v>84</v>
      </c>
      <c r="F138" s="12" t="s">
        <v>62</v>
      </c>
      <c r="G138" s="12" t="s">
        <v>530</v>
      </c>
      <c r="H138" s="12" t="s">
        <v>1128</v>
      </c>
      <c r="I138" s="13" t="s">
        <v>906</v>
      </c>
      <c r="J138" s="12" t="s">
        <v>139</v>
      </c>
      <c r="K138" s="12">
        <v>1551</v>
      </c>
      <c r="L138" s="35" t="s">
        <v>1358</v>
      </c>
      <c r="M138" s="12" t="s">
        <v>65</v>
      </c>
      <c r="N138" s="67" t="s">
        <v>559</v>
      </c>
      <c r="O138" s="12" t="s">
        <v>141</v>
      </c>
      <c r="P138" s="35" t="s">
        <v>559</v>
      </c>
      <c r="Q138" s="12">
        <v>333.94</v>
      </c>
      <c r="R138" s="12">
        <v>2.6070000000000002</v>
      </c>
      <c r="S138" s="12" t="s">
        <v>559</v>
      </c>
      <c r="T138" s="12" t="s">
        <v>559</v>
      </c>
      <c r="U138" s="13" t="s">
        <v>1724</v>
      </c>
      <c r="V138" s="13" t="s">
        <v>1725</v>
      </c>
      <c r="W138" s="14" t="s">
        <v>1726</v>
      </c>
      <c r="X138" s="16"/>
      <c r="Y138" s="12" t="s">
        <v>62</v>
      </c>
      <c r="Z138" s="12" t="s">
        <v>62</v>
      </c>
      <c r="AA138" s="94" t="s">
        <v>559</v>
      </c>
      <c r="AB138" s="12" t="s">
        <v>559</v>
      </c>
      <c r="AC138" s="94" t="s">
        <v>889</v>
      </c>
      <c r="AD138" s="15">
        <v>135</v>
      </c>
    </row>
    <row r="139" spans="1:30" ht="20.100000000000001" customHeight="1">
      <c r="A139" s="10">
        <v>136</v>
      </c>
      <c r="B139" s="33" t="s">
        <v>1471</v>
      </c>
      <c r="C139" s="33" t="s">
        <v>1472</v>
      </c>
      <c r="D139" s="33" t="s">
        <v>1473</v>
      </c>
      <c r="E139" s="33" t="s">
        <v>1473</v>
      </c>
      <c r="F139" s="10" t="s">
        <v>559</v>
      </c>
      <c r="G139" s="10" t="s">
        <v>529</v>
      </c>
      <c r="H139" s="10" t="s">
        <v>1128</v>
      </c>
      <c r="I139" s="33" t="s">
        <v>1474</v>
      </c>
      <c r="J139" s="10" t="s">
        <v>1475</v>
      </c>
      <c r="K139" s="10">
        <v>2031</v>
      </c>
      <c r="L139" s="34" t="s">
        <v>300</v>
      </c>
      <c r="M139" s="10" t="s">
        <v>915</v>
      </c>
      <c r="N139" s="66" t="s">
        <v>559</v>
      </c>
      <c r="O139" s="10" t="s">
        <v>62</v>
      </c>
      <c r="P139" s="34" t="s">
        <v>1476</v>
      </c>
      <c r="Q139" s="10">
        <v>63.02</v>
      </c>
      <c r="R139" s="10">
        <v>1.502</v>
      </c>
      <c r="S139" s="10" t="s">
        <v>559</v>
      </c>
      <c r="T139" s="10" t="s">
        <v>559</v>
      </c>
      <c r="U139" s="33" t="s">
        <v>1477</v>
      </c>
      <c r="V139" s="33" t="s">
        <v>1478</v>
      </c>
      <c r="W139" s="11" t="s">
        <v>1479</v>
      </c>
      <c r="X139" s="44"/>
      <c r="Y139" s="10" t="s">
        <v>62</v>
      </c>
      <c r="Z139" s="10" t="s">
        <v>559</v>
      </c>
      <c r="AA139" s="95" t="s">
        <v>559</v>
      </c>
      <c r="AB139" s="10" t="s">
        <v>559</v>
      </c>
      <c r="AC139" s="95" t="s">
        <v>729</v>
      </c>
      <c r="AD139" s="86">
        <v>136</v>
      </c>
    </row>
    <row r="140" spans="1:30" ht="20.100000000000001" customHeight="1">
      <c r="A140" s="12">
        <v>137</v>
      </c>
      <c r="B140" s="13" t="s">
        <v>1480</v>
      </c>
      <c r="C140" s="13" t="s">
        <v>1472</v>
      </c>
      <c r="D140" s="13" t="s">
        <v>1473</v>
      </c>
      <c r="E140" s="13" t="s">
        <v>1473</v>
      </c>
      <c r="F140" s="12" t="s">
        <v>559</v>
      </c>
      <c r="G140" s="12" t="s">
        <v>529</v>
      </c>
      <c r="H140" s="12" t="s">
        <v>1128</v>
      </c>
      <c r="I140" s="41" t="s">
        <v>1474</v>
      </c>
      <c r="J140" s="12" t="s">
        <v>1475</v>
      </c>
      <c r="K140" s="12">
        <v>2031</v>
      </c>
      <c r="L140" s="35" t="s">
        <v>300</v>
      </c>
      <c r="M140" s="12" t="s">
        <v>284</v>
      </c>
      <c r="N140" s="67" t="s">
        <v>559</v>
      </c>
      <c r="O140" s="12" t="s">
        <v>62</v>
      </c>
      <c r="P140" s="35" t="s">
        <v>1476</v>
      </c>
      <c r="Q140" s="12">
        <v>63.02</v>
      </c>
      <c r="R140" s="12">
        <v>1.502</v>
      </c>
      <c r="S140" s="12" t="s">
        <v>559</v>
      </c>
      <c r="T140" s="12" t="s">
        <v>559</v>
      </c>
      <c r="U140" s="13" t="s">
        <v>1477</v>
      </c>
      <c r="V140" s="13" t="s">
        <v>1478</v>
      </c>
      <c r="W140" s="14" t="s">
        <v>1479</v>
      </c>
      <c r="X140" s="16"/>
      <c r="Y140" s="12" t="s">
        <v>62</v>
      </c>
      <c r="Z140" s="12" t="s">
        <v>559</v>
      </c>
      <c r="AA140" s="94" t="s">
        <v>559</v>
      </c>
      <c r="AB140" s="12" t="s">
        <v>559</v>
      </c>
      <c r="AC140" s="94" t="s">
        <v>729</v>
      </c>
      <c r="AD140" s="15">
        <v>137</v>
      </c>
    </row>
    <row r="141" spans="1:30" ht="20.100000000000001" customHeight="1">
      <c r="A141" s="10">
        <v>138</v>
      </c>
      <c r="B141" s="33" t="s">
        <v>1481</v>
      </c>
      <c r="C141" s="33" t="s">
        <v>423</v>
      </c>
      <c r="D141" s="33" t="s">
        <v>424</v>
      </c>
      <c r="E141" s="33" t="s">
        <v>425</v>
      </c>
      <c r="F141" s="10" t="s">
        <v>559</v>
      </c>
      <c r="G141" s="10" t="s">
        <v>527</v>
      </c>
      <c r="H141" s="10" t="s">
        <v>559</v>
      </c>
      <c r="I141" s="42" t="s">
        <v>1400</v>
      </c>
      <c r="J141" s="10" t="s">
        <v>232</v>
      </c>
      <c r="K141" s="10">
        <v>1486</v>
      </c>
      <c r="L141" s="34" t="s">
        <v>1358</v>
      </c>
      <c r="M141" s="10" t="s">
        <v>284</v>
      </c>
      <c r="N141" s="66" t="s">
        <v>559</v>
      </c>
      <c r="O141" s="10" t="s">
        <v>559</v>
      </c>
      <c r="P141" s="34" t="s">
        <v>1401</v>
      </c>
      <c r="Q141" s="10">
        <v>101.11</v>
      </c>
      <c r="R141" s="10" t="s">
        <v>1402</v>
      </c>
      <c r="S141" s="10" t="s">
        <v>559</v>
      </c>
      <c r="T141" s="10" t="s">
        <v>559</v>
      </c>
      <c r="U141" s="33" t="s">
        <v>1019</v>
      </c>
      <c r="V141" s="33" t="s">
        <v>804</v>
      </c>
      <c r="W141" s="11" t="s">
        <v>805</v>
      </c>
      <c r="X141" s="44"/>
      <c r="Y141" s="10" t="s">
        <v>559</v>
      </c>
      <c r="Z141" s="10" t="s">
        <v>559</v>
      </c>
      <c r="AA141" s="95" t="s">
        <v>559</v>
      </c>
      <c r="AB141" s="10" t="s">
        <v>559</v>
      </c>
      <c r="AC141" s="95" t="s">
        <v>67</v>
      </c>
      <c r="AD141" s="15">
        <v>138</v>
      </c>
    </row>
    <row r="142" spans="1:30" ht="20.100000000000001" customHeight="1">
      <c r="A142" s="12">
        <v>139</v>
      </c>
      <c r="B142" s="13" t="s">
        <v>806</v>
      </c>
      <c r="C142" s="13" t="s">
        <v>807</v>
      </c>
      <c r="D142" s="13" t="s">
        <v>359</v>
      </c>
      <c r="E142" s="13" t="s">
        <v>360</v>
      </c>
      <c r="F142" s="12" t="s">
        <v>559</v>
      </c>
      <c r="G142" s="12" t="s">
        <v>527</v>
      </c>
      <c r="H142" s="12" t="s">
        <v>559</v>
      </c>
      <c r="I142" s="41" t="s">
        <v>1545</v>
      </c>
      <c r="J142" s="12" t="s">
        <v>232</v>
      </c>
      <c r="K142" s="12">
        <v>1498</v>
      </c>
      <c r="L142" s="35" t="s">
        <v>1358</v>
      </c>
      <c r="M142" s="12" t="s">
        <v>284</v>
      </c>
      <c r="N142" s="67" t="s">
        <v>559</v>
      </c>
      <c r="O142" s="12" t="s">
        <v>559</v>
      </c>
      <c r="P142" s="35" t="s">
        <v>1546</v>
      </c>
      <c r="Q142" s="12" t="s">
        <v>1278</v>
      </c>
      <c r="R142" s="12">
        <v>2.27</v>
      </c>
      <c r="S142" s="12" t="s">
        <v>559</v>
      </c>
      <c r="T142" s="12" t="s">
        <v>559</v>
      </c>
      <c r="U142" s="13" t="s">
        <v>118</v>
      </c>
      <c r="V142" s="13" t="s">
        <v>1505</v>
      </c>
      <c r="W142" s="14" t="s">
        <v>504</v>
      </c>
      <c r="X142" s="16"/>
      <c r="Y142" s="12" t="s">
        <v>559</v>
      </c>
      <c r="Z142" s="12" t="s">
        <v>559</v>
      </c>
      <c r="AA142" s="94" t="s">
        <v>559</v>
      </c>
      <c r="AB142" s="12" t="s">
        <v>559</v>
      </c>
      <c r="AC142" s="94" t="s">
        <v>67</v>
      </c>
      <c r="AD142" s="15">
        <v>139</v>
      </c>
    </row>
    <row r="143" spans="1:30" ht="20.100000000000001" customHeight="1">
      <c r="A143" s="37">
        <v>140</v>
      </c>
      <c r="B143" s="38" t="s">
        <v>572</v>
      </c>
      <c r="C143" s="38" t="s">
        <v>648</v>
      </c>
      <c r="D143" s="38" t="s">
        <v>649</v>
      </c>
      <c r="E143" s="38" t="s">
        <v>695</v>
      </c>
      <c r="F143" s="37" t="s">
        <v>559</v>
      </c>
      <c r="G143" s="37" t="s">
        <v>524</v>
      </c>
      <c r="H143" s="37" t="s">
        <v>1128</v>
      </c>
      <c r="I143" s="43" t="s">
        <v>696</v>
      </c>
      <c r="J143" s="37" t="s">
        <v>813</v>
      </c>
      <c r="K143" s="37">
        <v>1493</v>
      </c>
      <c r="L143" s="39" t="s">
        <v>300</v>
      </c>
      <c r="M143" s="37" t="s">
        <v>1747</v>
      </c>
      <c r="N143" s="68" t="s">
        <v>559</v>
      </c>
      <c r="O143" s="37" t="s">
        <v>62</v>
      </c>
      <c r="P143" s="39" t="s">
        <v>436</v>
      </c>
      <c r="Q143" s="37">
        <v>169.87</v>
      </c>
      <c r="R143" s="37">
        <v>4.3499999999999996</v>
      </c>
      <c r="S143" s="37" t="s">
        <v>559</v>
      </c>
      <c r="T143" s="37" t="s">
        <v>559</v>
      </c>
      <c r="U143" s="38" t="s">
        <v>437</v>
      </c>
      <c r="V143" s="38" t="s">
        <v>438</v>
      </c>
      <c r="W143" s="40" t="s">
        <v>439</v>
      </c>
      <c r="X143" s="45"/>
      <c r="Y143" s="37" t="s">
        <v>62</v>
      </c>
      <c r="Z143" s="37" t="s">
        <v>559</v>
      </c>
      <c r="AA143" s="96" t="s">
        <v>559</v>
      </c>
      <c r="AB143" s="37" t="s">
        <v>559</v>
      </c>
      <c r="AC143" s="96" t="s">
        <v>559</v>
      </c>
      <c r="AD143" s="86">
        <v>140</v>
      </c>
    </row>
    <row r="144" spans="1:30" ht="20.100000000000001" customHeight="1">
      <c r="A144" s="12">
        <v>141</v>
      </c>
      <c r="B144" s="13" t="s">
        <v>440</v>
      </c>
      <c r="C144" s="13" t="s">
        <v>441</v>
      </c>
      <c r="D144" s="13" t="s">
        <v>705</v>
      </c>
      <c r="E144" s="13" t="s">
        <v>705</v>
      </c>
      <c r="F144" s="12" t="s">
        <v>559</v>
      </c>
      <c r="G144" s="12" t="s">
        <v>526</v>
      </c>
      <c r="H144" s="12" t="s">
        <v>559</v>
      </c>
      <c r="I144" s="41" t="s">
        <v>706</v>
      </c>
      <c r="J144" s="12" t="s">
        <v>1618</v>
      </c>
      <c r="K144" s="12">
        <v>2790</v>
      </c>
      <c r="L144" s="35" t="s">
        <v>300</v>
      </c>
      <c r="M144" s="12" t="s">
        <v>301</v>
      </c>
      <c r="N144" s="67" t="s">
        <v>559</v>
      </c>
      <c r="O144" s="12" t="s">
        <v>559</v>
      </c>
      <c r="P144" s="35" t="s">
        <v>1619</v>
      </c>
      <c r="Q144" s="12">
        <v>60.05</v>
      </c>
      <c r="R144" s="12">
        <v>1.05</v>
      </c>
      <c r="S144" s="12" t="s">
        <v>1300</v>
      </c>
      <c r="T144" s="12" t="s">
        <v>1567</v>
      </c>
      <c r="U144" s="13" t="s">
        <v>559</v>
      </c>
      <c r="V144" s="13" t="s">
        <v>1568</v>
      </c>
      <c r="W144" s="85" t="s">
        <v>1569</v>
      </c>
      <c r="X144" s="85"/>
      <c r="Y144" s="12" t="s">
        <v>559</v>
      </c>
      <c r="Z144" s="12" t="s">
        <v>559</v>
      </c>
      <c r="AA144" s="12" t="s">
        <v>559</v>
      </c>
      <c r="AB144" s="12" t="s">
        <v>62</v>
      </c>
      <c r="AC144" s="98" t="s">
        <v>729</v>
      </c>
      <c r="AD144" s="15">
        <v>141</v>
      </c>
    </row>
    <row r="145" spans="1:30" ht="20.100000000000001" customHeight="1">
      <c r="A145" s="10">
        <v>142</v>
      </c>
      <c r="B145" s="33" t="s">
        <v>1116</v>
      </c>
      <c r="C145" s="33" t="s">
        <v>441</v>
      </c>
      <c r="D145" s="33" t="s">
        <v>705</v>
      </c>
      <c r="E145" s="33" t="s">
        <v>705</v>
      </c>
      <c r="F145" s="10" t="s">
        <v>559</v>
      </c>
      <c r="G145" s="10" t="s">
        <v>526</v>
      </c>
      <c r="H145" s="10" t="s">
        <v>559</v>
      </c>
      <c r="I145" s="33" t="s">
        <v>706</v>
      </c>
      <c r="J145" s="10" t="s">
        <v>1618</v>
      </c>
      <c r="K145" s="10">
        <v>2790</v>
      </c>
      <c r="L145" s="34" t="s">
        <v>300</v>
      </c>
      <c r="M145" s="10" t="s">
        <v>106</v>
      </c>
      <c r="N145" s="66" t="s">
        <v>559</v>
      </c>
      <c r="O145" s="10" t="s">
        <v>559</v>
      </c>
      <c r="P145" s="34" t="s">
        <v>1619</v>
      </c>
      <c r="Q145" s="10">
        <v>60.05</v>
      </c>
      <c r="R145" s="10">
        <v>1.05</v>
      </c>
      <c r="S145" s="10" t="s">
        <v>1300</v>
      </c>
      <c r="T145" s="10" t="s">
        <v>1567</v>
      </c>
      <c r="U145" s="33" t="s">
        <v>559</v>
      </c>
      <c r="V145" s="33" t="s">
        <v>1568</v>
      </c>
      <c r="W145" s="11" t="s">
        <v>1569</v>
      </c>
      <c r="X145" s="44"/>
      <c r="Y145" s="10" t="s">
        <v>559</v>
      </c>
      <c r="Z145" s="10" t="s">
        <v>559</v>
      </c>
      <c r="AA145" s="95" t="s">
        <v>559</v>
      </c>
      <c r="AB145" s="10" t="s">
        <v>62</v>
      </c>
      <c r="AC145" s="95" t="s">
        <v>729</v>
      </c>
      <c r="AD145" s="15">
        <v>142</v>
      </c>
    </row>
    <row r="146" spans="1:30" ht="20.100000000000001" customHeight="1">
      <c r="A146" s="12">
        <v>143</v>
      </c>
      <c r="B146" s="13" t="s">
        <v>1117</v>
      </c>
      <c r="C146" s="13" t="s">
        <v>1117</v>
      </c>
      <c r="D146" s="13" t="s">
        <v>1731</v>
      </c>
      <c r="E146" s="13" t="s">
        <v>1731</v>
      </c>
      <c r="F146" s="12" t="s">
        <v>559</v>
      </c>
      <c r="G146" s="12" t="s">
        <v>559</v>
      </c>
      <c r="H146" s="12" t="s">
        <v>559</v>
      </c>
      <c r="I146" s="41" t="s">
        <v>1732</v>
      </c>
      <c r="J146" s="12" t="s">
        <v>559</v>
      </c>
      <c r="K146" s="12" t="s">
        <v>559</v>
      </c>
      <c r="L146" s="35" t="s">
        <v>559</v>
      </c>
      <c r="M146" s="12" t="s">
        <v>559</v>
      </c>
      <c r="N146" s="67" t="s">
        <v>559</v>
      </c>
      <c r="O146" s="12" t="s">
        <v>559</v>
      </c>
      <c r="P146" s="35" t="s">
        <v>559</v>
      </c>
      <c r="Q146" s="12">
        <v>77.08</v>
      </c>
      <c r="R146" s="12" t="s">
        <v>559</v>
      </c>
      <c r="S146" s="12" t="s">
        <v>559</v>
      </c>
      <c r="T146" s="12" t="s">
        <v>559</v>
      </c>
      <c r="U146" s="13" t="s">
        <v>109</v>
      </c>
      <c r="V146" s="13" t="s">
        <v>417</v>
      </c>
      <c r="W146" s="14" t="s">
        <v>1646</v>
      </c>
      <c r="X146" s="16"/>
      <c r="Y146" s="12" t="s">
        <v>559</v>
      </c>
      <c r="Z146" s="12" t="s">
        <v>559</v>
      </c>
      <c r="AA146" s="94" t="s">
        <v>559</v>
      </c>
      <c r="AB146" s="12" t="s">
        <v>559</v>
      </c>
      <c r="AC146" s="94" t="s">
        <v>67</v>
      </c>
      <c r="AD146" s="15">
        <v>143</v>
      </c>
    </row>
    <row r="147" spans="1:30" ht="20.100000000000001" customHeight="1">
      <c r="A147" s="10">
        <v>144</v>
      </c>
      <c r="B147" s="33" t="s">
        <v>1362</v>
      </c>
      <c r="C147" s="36" t="s">
        <v>1362</v>
      </c>
      <c r="D147" s="33" t="s">
        <v>1363</v>
      </c>
      <c r="E147" s="33" t="s">
        <v>1363</v>
      </c>
      <c r="F147" s="10" t="s">
        <v>559</v>
      </c>
      <c r="G147" s="10" t="s">
        <v>525</v>
      </c>
      <c r="H147" s="10" t="s">
        <v>1128</v>
      </c>
      <c r="I147" s="33" t="s">
        <v>1633</v>
      </c>
      <c r="J147" s="10" t="s">
        <v>1224</v>
      </c>
      <c r="K147" s="10">
        <v>1173</v>
      </c>
      <c r="L147" s="34" t="s">
        <v>300</v>
      </c>
      <c r="M147" s="10" t="s">
        <v>915</v>
      </c>
      <c r="N147" s="66" t="s">
        <v>559</v>
      </c>
      <c r="O147" s="10" t="s">
        <v>62</v>
      </c>
      <c r="P147" s="34" t="s">
        <v>1634</v>
      </c>
      <c r="Q147" s="10">
        <v>88.11</v>
      </c>
      <c r="R147" s="10">
        <v>0.90200000000000002</v>
      </c>
      <c r="S147" s="10" t="s">
        <v>246</v>
      </c>
      <c r="T147" s="10" t="s">
        <v>975</v>
      </c>
      <c r="U147" s="33" t="s">
        <v>1228</v>
      </c>
      <c r="V147" s="33" t="s">
        <v>976</v>
      </c>
      <c r="W147" s="11" t="s">
        <v>42</v>
      </c>
      <c r="X147" s="44"/>
      <c r="Y147" s="10" t="s">
        <v>62</v>
      </c>
      <c r="Z147" s="10" t="s">
        <v>559</v>
      </c>
      <c r="AA147" s="95" t="s">
        <v>559</v>
      </c>
      <c r="AB147" s="10" t="s">
        <v>62</v>
      </c>
      <c r="AC147" s="95" t="s">
        <v>67</v>
      </c>
      <c r="AD147" s="86">
        <v>144</v>
      </c>
    </row>
    <row r="148" spans="1:30" ht="20.100000000000001" customHeight="1">
      <c r="A148" s="12">
        <v>145</v>
      </c>
      <c r="B148" s="13" t="s">
        <v>39</v>
      </c>
      <c r="C148" s="13" t="s">
        <v>38</v>
      </c>
      <c r="D148" s="13" t="s">
        <v>395</v>
      </c>
      <c r="E148" s="13" t="s">
        <v>1456</v>
      </c>
      <c r="F148" s="12" t="s">
        <v>559</v>
      </c>
      <c r="G148" s="12" t="s">
        <v>559</v>
      </c>
      <c r="H148" s="12" t="s">
        <v>1457</v>
      </c>
      <c r="I148" s="13" t="s">
        <v>1458</v>
      </c>
      <c r="J148" s="12" t="s">
        <v>76</v>
      </c>
      <c r="K148" s="12">
        <v>1813</v>
      </c>
      <c r="L148" s="35" t="s">
        <v>77</v>
      </c>
      <c r="M148" s="12" t="s">
        <v>915</v>
      </c>
      <c r="N148" s="67" t="s">
        <v>559</v>
      </c>
      <c r="O148" s="12" t="s">
        <v>62</v>
      </c>
      <c r="P148" s="35" t="s">
        <v>1459</v>
      </c>
      <c r="Q148" s="12">
        <v>56.11</v>
      </c>
      <c r="R148" s="12">
        <v>2.044</v>
      </c>
      <c r="S148" s="12" t="s">
        <v>559</v>
      </c>
      <c r="T148" s="12" t="s">
        <v>559</v>
      </c>
      <c r="U148" s="13" t="s">
        <v>1612</v>
      </c>
      <c r="V148" s="13" t="s">
        <v>1608</v>
      </c>
      <c r="W148" s="14" t="s">
        <v>1609</v>
      </c>
      <c r="X148" s="16"/>
      <c r="Y148" s="12" t="s">
        <v>62</v>
      </c>
      <c r="Z148" s="12" t="s">
        <v>559</v>
      </c>
      <c r="AA148" s="94" t="s">
        <v>559</v>
      </c>
      <c r="AB148" s="12" t="s">
        <v>559</v>
      </c>
      <c r="AC148" s="94" t="s">
        <v>1592</v>
      </c>
      <c r="AD148" s="15">
        <v>145</v>
      </c>
    </row>
    <row r="149" spans="1:30" ht="20.100000000000001" customHeight="1">
      <c r="A149" s="10">
        <v>146</v>
      </c>
      <c r="B149" s="33" t="s">
        <v>1610</v>
      </c>
      <c r="C149" s="33" t="s">
        <v>38</v>
      </c>
      <c r="D149" s="33" t="s">
        <v>395</v>
      </c>
      <c r="E149" s="33" t="s">
        <v>1456</v>
      </c>
      <c r="F149" s="10" t="s">
        <v>559</v>
      </c>
      <c r="G149" s="10" t="s">
        <v>559</v>
      </c>
      <c r="H149" s="10" t="s">
        <v>1457</v>
      </c>
      <c r="I149" s="33" t="s">
        <v>1458</v>
      </c>
      <c r="J149" s="10" t="s">
        <v>76</v>
      </c>
      <c r="K149" s="10">
        <v>1813</v>
      </c>
      <c r="L149" s="34" t="s">
        <v>77</v>
      </c>
      <c r="M149" s="10" t="s">
        <v>284</v>
      </c>
      <c r="N149" s="66" t="s">
        <v>559</v>
      </c>
      <c r="O149" s="10" t="s">
        <v>62</v>
      </c>
      <c r="P149" s="34" t="s">
        <v>1459</v>
      </c>
      <c r="Q149" s="10">
        <v>56.11</v>
      </c>
      <c r="R149" s="10">
        <v>2.044</v>
      </c>
      <c r="S149" s="10" t="s">
        <v>559</v>
      </c>
      <c r="T149" s="10" t="s">
        <v>559</v>
      </c>
      <c r="U149" s="33" t="s">
        <v>1612</v>
      </c>
      <c r="V149" s="33" t="s">
        <v>1608</v>
      </c>
      <c r="W149" s="11" t="s">
        <v>1609</v>
      </c>
      <c r="X149" s="44"/>
      <c r="Y149" s="10" t="s">
        <v>62</v>
      </c>
      <c r="Z149" s="10" t="s">
        <v>559</v>
      </c>
      <c r="AA149" s="95" t="s">
        <v>559</v>
      </c>
      <c r="AB149" s="10" t="s">
        <v>559</v>
      </c>
      <c r="AC149" s="95" t="s">
        <v>1592</v>
      </c>
      <c r="AD149" s="15">
        <v>146</v>
      </c>
    </row>
    <row r="150" spans="1:30" ht="20.100000000000001" customHeight="1">
      <c r="A150" s="12">
        <v>147</v>
      </c>
      <c r="B150" s="13" t="s">
        <v>1611</v>
      </c>
      <c r="C150" s="13" t="s">
        <v>1756</v>
      </c>
      <c r="D150" s="13" t="s">
        <v>1759</v>
      </c>
      <c r="E150" s="13" t="s">
        <v>1759</v>
      </c>
      <c r="F150" s="12" t="s">
        <v>559</v>
      </c>
      <c r="G150" s="12" t="s">
        <v>523</v>
      </c>
      <c r="H150" s="12" t="s">
        <v>1128</v>
      </c>
      <c r="I150" s="41" t="s">
        <v>1760</v>
      </c>
      <c r="J150" s="12" t="s">
        <v>1761</v>
      </c>
      <c r="K150" s="12">
        <v>1824</v>
      </c>
      <c r="L150" s="35" t="s">
        <v>300</v>
      </c>
      <c r="M150" s="12" t="s">
        <v>915</v>
      </c>
      <c r="N150" s="67" t="s">
        <v>559</v>
      </c>
      <c r="O150" s="12" t="s">
        <v>62</v>
      </c>
      <c r="P150" s="35" t="s">
        <v>111</v>
      </c>
      <c r="Q150" s="12" t="s">
        <v>112</v>
      </c>
      <c r="R150" s="12">
        <v>1.36</v>
      </c>
      <c r="S150" s="12" t="s">
        <v>559</v>
      </c>
      <c r="T150" s="12" t="s">
        <v>559</v>
      </c>
      <c r="U150" s="13" t="s">
        <v>113</v>
      </c>
      <c r="V150" s="13" t="s">
        <v>188</v>
      </c>
      <c r="W150" s="14" t="s">
        <v>189</v>
      </c>
      <c r="X150" s="16"/>
      <c r="Y150" s="12" t="s">
        <v>62</v>
      </c>
      <c r="Z150" s="12" t="s">
        <v>559</v>
      </c>
      <c r="AA150" s="94" t="s">
        <v>559</v>
      </c>
      <c r="AB150" s="12" t="s">
        <v>559</v>
      </c>
      <c r="AC150" s="94" t="s">
        <v>1592</v>
      </c>
      <c r="AD150" s="15">
        <v>147</v>
      </c>
    </row>
    <row r="151" spans="1:30" ht="20.100000000000001" customHeight="1">
      <c r="A151" s="10">
        <v>148</v>
      </c>
      <c r="B151" s="33" t="s">
        <v>1680</v>
      </c>
      <c r="C151" s="33" t="s">
        <v>1756</v>
      </c>
      <c r="D151" s="33" t="s">
        <v>1759</v>
      </c>
      <c r="E151" s="33" t="s">
        <v>1759</v>
      </c>
      <c r="F151" s="10" t="s">
        <v>559</v>
      </c>
      <c r="G151" s="10" t="s">
        <v>523</v>
      </c>
      <c r="H151" s="10" t="s">
        <v>1128</v>
      </c>
      <c r="I151" s="42" t="s">
        <v>1760</v>
      </c>
      <c r="J151" s="10" t="s">
        <v>1761</v>
      </c>
      <c r="K151" s="10">
        <v>1824</v>
      </c>
      <c r="L151" s="34" t="s">
        <v>300</v>
      </c>
      <c r="M151" s="10" t="s">
        <v>284</v>
      </c>
      <c r="N151" s="66" t="s">
        <v>559</v>
      </c>
      <c r="O151" s="10" t="s">
        <v>62</v>
      </c>
      <c r="P151" s="34" t="s">
        <v>111</v>
      </c>
      <c r="Q151" s="10" t="s">
        <v>112</v>
      </c>
      <c r="R151" s="10">
        <v>1.36</v>
      </c>
      <c r="S151" s="10" t="s">
        <v>559</v>
      </c>
      <c r="T151" s="10" t="s">
        <v>559</v>
      </c>
      <c r="U151" s="33" t="s">
        <v>113</v>
      </c>
      <c r="V151" s="33" t="s">
        <v>188</v>
      </c>
      <c r="W151" s="11" t="s">
        <v>189</v>
      </c>
      <c r="X151" s="44"/>
      <c r="Y151" s="10" t="s">
        <v>62</v>
      </c>
      <c r="Z151" s="10" t="s">
        <v>559</v>
      </c>
      <c r="AA151" s="95" t="s">
        <v>559</v>
      </c>
      <c r="AB151" s="10" t="s">
        <v>559</v>
      </c>
      <c r="AC151" s="95" t="s">
        <v>1592</v>
      </c>
      <c r="AD151" s="86">
        <v>148</v>
      </c>
    </row>
    <row r="152" spans="1:30" ht="20.100000000000001" customHeight="1">
      <c r="A152" s="12">
        <v>149</v>
      </c>
      <c r="B152" s="13" t="s">
        <v>1681</v>
      </c>
      <c r="C152" s="13" t="s">
        <v>1756</v>
      </c>
      <c r="D152" s="13" t="s">
        <v>356</v>
      </c>
      <c r="E152" s="13" t="s">
        <v>356</v>
      </c>
      <c r="F152" s="12" t="s">
        <v>559</v>
      </c>
      <c r="G152" s="12" t="s">
        <v>524</v>
      </c>
      <c r="H152" s="12" t="s">
        <v>1128</v>
      </c>
      <c r="I152" s="41" t="s">
        <v>1238</v>
      </c>
      <c r="J152" s="12" t="s">
        <v>1761</v>
      </c>
      <c r="K152" s="12">
        <v>1823</v>
      </c>
      <c r="L152" s="35" t="s">
        <v>77</v>
      </c>
      <c r="M152" s="12" t="s">
        <v>284</v>
      </c>
      <c r="N152" s="67" t="s">
        <v>559</v>
      </c>
      <c r="O152" s="12" t="s">
        <v>62</v>
      </c>
      <c r="P152" s="35" t="s">
        <v>559</v>
      </c>
      <c r="Q152" s="12" t="s">
        <v>112</v>
      </c>
      <c r="R152" s="12">
        <v>1.36</v>
      </c>
      <c r="S152" s="12" t="s">
        <v>559</v>
      </c>
      <c r="T152" s="12" t="s">
        <v>559</v>
      </c>
      <c r="U152" s="13" t="s">
        <v>113</v>
      </c>
      <c r="V152" s="13" t="s">
        <v>1020</v>
      </c>
      <c r="W152" s="14" t="s">
        <v>189</v>
      </c>
      <c r="X152" s="16"/>
      <c r="Y152" s="12" t="s">
        <v>62</v>
      </c>
      <c r="Z152" s="12" t="s">
        <v>559</v>
      </c>
      <c r="AA152" s="94" t="s">
        <v>559</v>
      </c>
      <c r="AB152" s="12" t="s">
        <v>559</v>
      </c>
      <c r="AC152" s="94" t="s">
        <v>1592</v>
      </c>
      <c r="AD152" s="15">
        <v>149</v>
      </c>
    </row>
    <row r="153" spans="1:30" ht="20.100000000000001" customHeight="1">
      <c r="A153" s="37">
        <v>150</v>
      </c>
      <c r="B153" s="38" t="s">
        <v>186</v>
      </c>
      <c r="C153" s="38" t="s">
        <v>187</v>
      </c>
      <c r="D153" s="38" t="s">
        <v>674</v>
      </c>
      <c r="E153" s="38" t="s">
        <v>675</v>
      </c>
      <c r="F153" s="37" t="s">
        <v>559</v>
      </c>
      <c r="G153" s="37" t="s">
        <v>559</v>
      </c>
      <c r="H153" s="37" t="s">
        <v>559</v>
      </c>
      <c r="I153" s="43" t="s">
        <v>676</v>
      </c>
      <c r="J153" s="37" t="s">
        <v>559</v>
      </c>
      <c r="K153" s="37" t="s">
        <v>559</v>
      </c>
      <c r="L153" s="39" t="s">
        <v>559</v>
      </c>
      <c r="M153" s="37" t="s">
        <v>559</v>
      </c>
      <c r="N153" s="68" t="s">
        <v>559</v>
      </c>
      <c r="O153" s="37" t="s">
        <v>559</v>
      </c>
      <c r="P153" s="39" t="s">
        <v>559</v>
      </c>
      <c r="Q153" s="37">
        <v>105.99</v>
      </c>
      <c r="R153" s="37">
        <v>2.5329999999999999</v>
      </c>
      <c r="S153" s="37" t="s">
        <v>559</v>
      </c>
      <c r="T153" s="37" t="s">
        <v>559</v>
      </c>
      <c r="U153" s="38" t="s">
        <v>1733</v>
      </c>
      <c r="V153" s="38" t="s">
        <v>1445</v>
      </c>
      <c r="W153" s="40" t="s">
        <v>1446</v>
      </c>
      <c r="X153" s="45"/>
      <c r="Y153" s="37" t="s">
        <v>559</v>
      </c>
      <c r="Z153" s="37" t="s">
        <v>559</v>
      </c>
      <c r="AA153" s="96" t="s">
        <v>559</v>
      </c>
      <c r="AB153" s="37" t="s">
        <v>559</v>
      </c>
      <c r="AC153" s="96" t="s">
        <v>889</v>
      </c>
      <c r="AD153" s="15">
        <v>150</v>
      </c>
    </row>
    <row r="154" spans="1:30" ht="20.100000000000001" customHeight="1">
      <c r="A154" s="12">
        <v>151</v>
      </c>
      <c r="B154" s="13" t="s">
        <v>1447</v>
      </c>
      <c r="C154" s="13" t="s">
        <v>1448</v>
      </c>
      <c r="D154" s="13" t="s">
        <v>1449</v>
      </c>
      <c r="E154" s="13" t="s">
        <v>277</v>
      </c>
      <c r="F154" s="12" t="s">
        <v>559</v>
      </c>
      <c r="G154" s="12" t="s">
        <v>559</v>
      </c>
      <c r="H154" s="12" t="s">
        <v>559</v>
      </c>
      <c r="I154" s="41" t="s">
        <v>278</v>
      </c>
      <c r="J154" s="12" t="s">
        <v>559</v>
      </c>
      <c r="K154" s="12" t="s">
        <v>559</v>
      </c>
      <c r="L154" s="35" t="s">
        <v>559</v>
      </c>
      <c r="M154" s="12" t="s">
        <v>559</v>
      </c>
      <c r="N154" s="67" t="s">
        <v>559</v>
      </c>
      <c r="O154" s="12" t="s">
        <v>559</v>
      </c>
      <c r="P154" s="35" t="s">
        <v>559</v>
      </c>
      <c r="Q154" s="12">
        <v>84.02</v>
      </c>
      <c r="R154" s="12" t="s">
        <v>559</v>
      </c>
      <c r="S154" s="12" t="s">
        <v>559</v>
      </c>
      <c r="T154" s="12" t="s">
        <v>559</v>
      </c>
      <c r="U154" s="13" t="s">
        <v>1699</v>
      </c>
      <c r="V154" s="13" t="s">
        <v>545</v>
      </c>
      <c r="W154" s="85" t="s">
        <v>546</v>
      </c>
      <c r="X154" s="85"/>
      <c r="Y154" s="12" t="s">
        <v>559</v>
      </c>
      <c r="Z154" s="12" t="s">
        <v>559</v>
      </c>
      <c r="AA154" s="12" t="s">
        <v>559</v>
      </c>
      <c r="AB154" s="12" t="s">
        <v>559</v>
      </c>
      <c r="AC154" s="98" t="s">
        <v>67</v>
      </c>
      <c r="AD154" s="15">
        <v>151</v>
      </c>
    </row>
    <row r="155" spans="1:30" ht="20.100000000000001" customHeight="1">
      <c r="A155" s="10">
        <v>152</v>
      </c>
      <c r="B155" s="33" t="s">
        <v>547</v>
      </c>
      <c r="C155" s="33" t="s">
        <v>547</v>
      </c>
      <c r="D155" s="33" t="s">
        <v>1253</v>
      </c>
      <c r="E155" s="33" t="s">
        <v>1253</v>
      </c>
      <c r="F155" s="10" t="s">
        <v>559</v>
      </c>
      <c r="G155" s="10" t="s">
        <v>559</v>
      </c>
      <c r="H155" s="10" t="s">
        <v>559</v>
      </c>
      <c r="I155" s="33" t="s">
        <v>559</v>
      </c>
      <c r="J155" s="10" t="s">
        <v>559</v>
      </c>
      <c r="K155" s="10" t="s">
        <v>559</v>
      </c>
      <c r="L155" s="34" t="s">
        <v>559</v>
      </c>
      <c r="M155" s="10" t="s">
        <v>559</v>
      </c>
      <c r="N155" s="66" t="s">
        <v>559</v>
      </c>
      <c r="O155" s="10" t="s">
        <v>559</v>
      </c>
      <c r="P155" s="34" t="s">
        <v>559</v>
      </c>
      <c r="Q155" s="10"/>
      <c r="R155" s="10" t="s">
        <v>559</v>
      </c>
      <c r="S155" s="10" t="s">
        <v>559</v>
      </c>
      <c r="T155" s="10" t="s">
        <v>559</v>
      </c>
      <c r="U155" s="33" t="s">
        <v>559</v>
      </c>
      <c r="V155" s="33" t="s">
        <v>510</v>
      </c>
      <c r="W155" s="11" t="s">
        <v>559</v>
      </c>
      <c r="X155" s="44"/>
      <c r="Y155" s="10" t="s">
        <v>559</v>
      </c>
      <c r="Z155" s="10" t="s">
        <v>559</v>
      </c>
      <c r="AA155" s="95" t="s">
        <v>559</v>
      </c>
      <c r="AB155" s="10" t="s">
        <v>559</v>
      </c>
      <c r="AC155" s="95" t="s">
        <v>67</v>
      </c>
      <c r="AD155" s="86">
        <v>152</v>
      </c>
    </row>
    <row r="156" spans="1:30" ht="20.100000000000001" customHeight="1">
      <c r="A156" s="12">
        <v>153</v>
      </c>
      <c r="B156" s="13" t="s">
        <v>1254</v>
      </c>
      <c r="C156" s="13" t="s">
        <v>1254</v>
      </c>
      <c r="D156" s="13" t="s">
        <v>1255</v>
      </c>
      <c r="E156" s="13" t="s">
        <v>1255</v>
      </c>
      <c r="F156" s="12" t="s">
        <v>559</v>
      </c>
      <c r="G156" s="12" t="s">
        <v>559</v>
      </c>
      <c r="H156" s="12" t="s">
        <v>559</v>
      </c>
      <c r="I156" s="41" t="s">
        <v>1256</v>
      </c>
      <c r="J156" s="12" t="s">
        <v>130</v>
      </c>
      <c r="K156" s="12">
        <v>3264</v>
      </c>
      <c r="L156" s="35" t="s">
        <v>140</v>
      </c>
      <c r="M156" s="12" t="s">
        <v>915</v>
      </c>
      <c r="N156" s="67" t="s">
        <v>559</v>
      </c>
      <c r="O156" s="12" t="s">
        <v>559</v>
      </c>
      <c r="P156" s="35" t="s">
        <v>559</v>
      </c>
      <c r="Q156" s="12"/>
      <c r="R156" s="12" t="s">
        <v>559</v>
      </c>
      <c r="S156" s="12" t="s">
        <v>559</v>
      </c>
      <c r="T156" s="12" t="s">
        <v>559</v>
      </c>
      <c r="U156" s="13" t="s">
        <v>559</v>
      </c>
      <c r="V156" s="13" t="s">
        <v>559</v>
      </c>
      <c r="W156" s="14" t="s">
        <v>559</v>
      </c>
      <c r="X156" s="16"/>
      <c r="Y156" s="12" t="s">
        <v>559</v>
      </c>
      <c r="Z156" s="12" t="s">
        <v>559</v>
      </c>
      <c r="AA156" s="94" t="s">
        <v>559</v>
      </c>
      <c r="AB156" s="12" t="s">
        <v>62</v>
      </c>
      <c r="AC156" s="94" t="s">
        <v>67</v>
      </c>
      <c r="AD156" s="15">
        <v>153</v>
      </c>
    </row>
    <row r="157" spans="1:30" ht="20.100000000000001" customHeight="1">
      <c r="A157" s="10">
        <v>154</v>
      </c>
      <c r="B157" s="33" t="s">
        <v>1257</v>
      </c>
      <c r="C157" s="36" t="s">
        <v>1257</v>
      </c>
      <c r="D157" s="33" t="s">
        <v>1258</v>
      </c>
      <c r="E157" s="33" t="s">
        <v>1258</v>
      </c>
      <c r="F157" s="10" t="s">
        <v>559</v>
      </c>
      <c r="G157" s="10" t="s">
        <v>559</v>
      </c>
      <c r="H157" s="10" t="s">
        <v>559</v>
      </c>
      <c r="I157" s="33" t="s">
        <v>1259</v>
      </c>
      <c r="J157" s="10" t="s">
        <v>559</v>
      </c>
      <c r="K157" s="10" t="s">
        <v>559</v>
      </c>
      <c r="L157" s="34" t="s">
        <v>559</v>
      </c>
      <c r="M157" s="10" t="s">
        <v>559</v>
      </c>
      <c r="N157" s="66" t="s">
        <v>559</v>
      </c>
      <c r="O157" s="10" t="s">
        <v>559</v>
      </c>
      <c r="P157" s="34" t="s">
        <v>1260</v>
      </c>
      <c r="Q157" s="10">
        <v>60.06</v>
      </c>
      <c r="R157" s="10">
        <v>1.335</v>
      </c>
      <c r="S157" s="10" t="s">
        <v>559</v>
      </c>
      <c r="T157" s="10" t="s">
        <v>559</v>
      </c>
      <c r="U157" s="33" t="s">
        <v>559</v>
      </c>
      <c r="V157" s="33" t="s">
        <v>1261</v>
      </c>
      <c r="W157" s="11" t="s">
        <v>88</v>
      </c>
      <c r="X157" s="44"/>
      <c r="Y157" s="10" t="s">
        <v>559</v>
      </c>
      <c r="Z157" s="10" t="s">
        <v>559</v>
      </c>
      <c r="AA157" s="95" t="s">
        <v>559</v>
      </c>
      <c r="AB157" s="10" t="s">
        <v>559</v>
      </c>
      <c r="AC157" s="95" t="s">
        <v>67</v>
      </c>
      <c r="AD157" s="15">
        <v>154</v>
      </c>
    </row>
    <row r="158" spans="1:30" ht="20.100000000000001" customHeight="1">
      <c r="A158" s="12">
        <v>155</v>
      </c>
      <c r="B158" s="13" t="s">
        <v>89</v>
      </c>
      <c r="C158" s="13" t="s">
        <v>90</v>
      </c>
      <c r="D158" s="13" t="s">
        <v>91</v>
      </c>
      <c r="E158" s="13" t="s">
        <v>92</v>
      </c>
      <c r="F158" s="12" t="s">
        <v>559</v>
      </c>
      <c r="G158" s="12" t="s">
        <v>522</v>
      </c>
      <c r="H158" s="12" t="s">
        <v>1128</v>
      </c>
      <c r="I158" s="13" t="s">
        <v>93</v>
      </c>
      <c r="J158" s="12" t="s">
        <v>1694</v>
      </c>
      <c r="K158" s="12">
        <v>1830</v>
      </c>
      <c r="L158" s="35" t="s">
        <v>300</v>
      </c>
      <c r="M158" s="12" t="s">
        <v>915</v>
      </c>
      <c r="N158" s="67" t="s">
        <v>559</v>
      </c>
      <c r="O158" s="12" t="s">
        <v>62</v>
      </c>
      <c r="P158" s="35" t="s">
        <v>94</v>
      </c>
      <c r="Q158" s="12" t="s">
        <v>1021</v>
      </c>
      <c r="R158" s="12">
        <v>1.841</v>
      </c>
      <c r="S158" s="12" t="s">
        <v>559</v>
      </c>
      <c r="T158" s="12" t="s">
        <v>559</v>
      </c>
      <c r="U158" s="13" t="s">
        <v>559</v>
      </c>
      <c r="V158" s="13" t="s">
        <v>1345</v>
      </c>
      <c r="W158" s="14" t="s">
        <v>1346</v>
      </c>
      <c r="X158" s="16"/>
      <c r="Y158" s="12" t="s">
        <v>62</v>
      </c>
      <c r="Z158" s="12" t="s">
        <v>559</v>
      </c>
      <c r="AA158" s="94" t="s">
        <v>559</v>
      </c>
      <c r="AB158" s="12" t="s">
        <v>559</v>
      </c>
      <c r="AC158" s="94" t="s">
        <v>729</v>
      </c>
      <c r="AD158" s="15">
        <v>155</v>
      </c>
    </row>
    <row r="159" spans="1:30" ht="20.100000000000001" customHeight="1">
      <c r="A159" s="10">
        <v>156</v>
      </c>
      <c r="B159" s="33" t="s">
        <v>862</v>
      </c>
      <c r="C159" s="33" t="s">
        <v>90</v>
      </c>
      <c r="D159" s="33" t="s">
        <v>91</v>
      </c>
      <c r="E159" s="33" t="s">
        <v>92</v>
      </c>
      <c r="F159" s="10" t="s">
        <v>559</v>
      </c>
      <c r="G159" s="10" t="s">
        <v>522</v>
      </c>
      <c r="H159" s="10" t="s">
        <v>1128</v>
      </c>
      <c r="I159" s="33" t="s">
        <v>93</v>
      </c>
      <c r="J159" s="10" t="s">
        <v>1694</v>
      </c>
      <c r="K159" s="10">
        <v>1830</v>
      </c>
      <c r="L159" s="34" t="s">
        <v>300</v>
      </c>
      <c r="M159" s="10" t="s">
        <v>284</v>
      </c>
      <c r="N159" s="66" t="s">
        <v>559</v>
      </c>
      <c r="O159" s="10" t="s">
        <v>62</v>
      </c>
      <c r="P159" s="34" t="s">
        <v>94</v>
      </c>
      <c r="Q159" s="10" t="s">
        <v>1021</v>
      </c>
      <c r="R159" s="10">
        <v>1.841</v>
      </c>
      <c r="S159" s="10" t="s">
        <v>559</v>
      </c>
      <c r="T159" s="10" t="s">
        <v>559</v>
      </c>
      <c r="U159" s="33" t="s">
        <v>559</v>
      </c>
      <c r="V159" s="33" t="s">
        <v>1345</v>
      </c>
      <c r="W159" s="11" t="s">
        <v>1346</v>
      </c>
      <c r="X159" s="44"/>
      <c r="Y159" s="10" t="s">
        <v>62</v>
      </c>
      <c r="Z159" s="10" t="s">
        <v>559</v>
      </c>
      <c r="AA159" s="95" t="s">
        <v>559</v>
      </c>
      <c r="AB159" s="10" t="s">
        <v>559</v>
      </c>
      <c r="AC159" s="95" t="s">
        <v>729</v>
      </c>
      <c r="AD159" s="86">
        <v>156</v>
      </c>
    </row>
    <row r="160" spans="1:30" ht="20.100000000000001" customHeight="1">
      <c r="A160" s="12">
        <v>157</v>
      </c>
      <c r="B160" s="13" t="s">
        <v>863</v>
      </c>
      <c r="C160" s="13" t="s">
        <v>863</v>
      </c>
      <c r="D160" s="13" t="s">
        <v>864</v>
      </c>
      <c r="E160" s="13" t="s">
        <v>864</v>
      </c>
      <c r="F160" s="12" t="s">
        <v>559</v>
      </c>
      <c r="G160" s="12" t="s">
        <v>559</v>
      </c>
      <c r="H160" s="12" t="s">
        <v>559</v>
      </c>
      <c r="I160" s="41" t="s">
        <v>865</v>
      </c>
      <c r="J160" s="12" t="s">
        <v>559</v>
      </c>
      <c r="K160" s="12" t="s">
        <v>559</v>
      </c>
      <c r="L160" s="35" t="s">
        <v>559</v>
      </c>
      <c r="M160" s="12" t="s">
        <v>559</v>
      </c>
      <c r="N160" s="67" t="s">
        <v>559</v>
      </c>
      <c r="O160" s="12" t="s">
        <v>559</v>
      </c>
      <c r="P160" s="35" t="s">
        <v>559</v>
      </c>
      <c r="Q160" s="12">
        <v>132.13</v>
      </c>
      <c r="R160" s="12">
        <v>1.76</v>
      </c>
      <c r="S160" s="12" t="s">
        <v>559</v>
      </c>
      <c r="T160" s="12" t="s">
        <v>559</v>
      </c>
      <c r="U160" s="13" t="s">
        <v>1118</v>
      </c>
      <c r="V160" s="13" t="s">
        <v>1033</v>
      </c>
      <c r="W160" s="14" t="s">
        <v>1119</v>
      </c>
      <c r="X160" s="16"/>
      <c r="Y160" s="12" t="s">
        <v>559</v>
      </c>
      <c r="Z160" s="12" t="s">
        <v>559</v>
      </c>
      <c r="AA160" s="94" t="s">
        <v>559</v>
      </c>
      <c r="AB160" s="12" t="s">
        <v>559</v>
      </c>
      <c r="AC160" s="94" t="s">
        <v>67</v>
      </c>
      <c r="AD160" s="15">
        <v>157</v>
      </c>
    </row>
    <row r="161" spans="1:30" ht="20.100000000000001" customHeight="1">
      <c r="A161" s="10">
        <v>158</v>
      </c>
      <c r="B161" s="33" t="s">
        <v>1433</v>
      </c>
      <c r="C161" s="33" t="s">
        <v>1433</v>
      </c>
      <c r="D161" s="33" t="s">
        <v>1434</v>
      </c>
      <c r="E161" s="33" t="s">
        <v>1434</v>
      </c>
      <c r="F161" s="10" t="s">
        <v>559</v>
      </c>
      <c r="G161" s="10" t="s">
        <v>559</v>
      </c>
      <c r="H161" s="10" t="s">
        <v>1128</v>
      </c>
      <c r="I161" s="42" t="s">
        <v>218</v>
      </c>
      <c r="J161" s="10" t="s">
        <v>559</v>
      </c>
      <c r="K161" s="10" t="s">
        <v>559</v>
      </c>
      <c r="L161" s="34" t="s">
        <v>559</v>
      </c>
      <c r="M161" s="10" t="s">
        <v>559</v>
      </c>
      <c r="N161" s="66" t="s">
        <v>559</v>
      </c>
      <c r="O161" s="10" t="s">
        <v>62</v>
      </c>
      <c r="P161" s="34" t="s">
        <v>559</v>
      </c>
      <c r="Q161" s="10">
        <v>311.83</v>
      </c>
      <c r="R161" s="10" t="s">
        <v>559</v>
      </c>
      <c r="S161" s="10" t="s">
        <v>559</v>
      </c>
      <c r="T161" s="10" t="s">
        <v>559</v>
      </c>
      <c r="U161" s="33" t="s">
        <v>290</v>
      </c>
      <c r="V161" s="33" t="s">
        <v>223</v>
      </c>
      <c r="W161" s="11" t="s">
        <v>224</v>
      </c>
      <c r="X161" s="44"/>
      <c r="Y161" s="10" t="s">
        <v>62</v>
      </c>
      <c r="Z161" s="10" t="s">
        <v>559</v>
      </c>
      <c r="AA161" s="95" t="s">
        <v>559</v>
      </c>
      <c r="AB161" s="10" t="s">
        <v>559</v>
      </c>
      <c r="AC161" s="95" t="s">
        <v>67</v>
      </c>
      <c r="AD161" s="15">
        <v>158</v>
      </c>
    </row>
    <row r="162" spans="1:30" ht="20.100000000000001" customHeight="1">
      <c r="A162" s="12">
        <v>159</v>
      </c>
      <c r="B162" s="13" t="s">
        <v>225</v>
      </c>
      <c r="C162" s="13" t="s">
        <v>226</v>
      </c>
      <c r="D162" s="13" t="s">
        <v>227</v>
      </c>
      <c r="E162" s="13" t="s">
        <v>1435</v>
      </c>
      <c r="F162" s="12" t="s">
        <v>559</v>
      </c>
      <c r="G162" s="12" t="s">
        <v>559</v>
      </c>
      <c r="H162" s="12" t="s">
        <v>1128</v>
      </c>
      <c r="I162" s="41" t="s">
        <v>1436</v>
      </c>
      <c r="J162" s="12">
        <v>9</v>
      </c>
      <c r="K162" s="12">
        <v>3077</v>
      </c>
      <c r="L162" s="35" t="s">
        <v>1358</v>
      </c>
      <c r="M162" s="12" t="s">
        <v>1784</v>
      </c>
      <c r="N162" s="67" t="s">
        <v>559</v>
      </c>
      <c r="O162" s="12" t="s">
        <v>62</v>
      </c>
      <c r="P162" s="35" t="s">
        <v>559</v>
      </c>
      <c r="Q162" s="12">
        <v>249.69</v>
      </c>
      <c r="R162" s="12">
        <v>2.2799999999999998</v>
      </c>
      <c r="S162" s="12" t="s">
        <v>559</v>
      </c>
      <c r="T162" s="12" t="s">
        <v>559</v>
      </c>
      <c r="U162" s="13" t="s">
        <v>1582</v>
      </c>
      <c r="V162" s="13" t="s">
        <v>1583</v>
      </c>
      <c r="W162" s="14" t="s">
        <v>400</v>
      </c>
      <c r="X162" s="16"/>
      <c r="Y162" s="12" t="s">
        <v>62</v>
      </c>
      <c r="Z162" s="12" t="s">
        <v>559</v>
      </c>
      <c r="AA162" s="94" t="s">
        <v>559</v>
      </c>
      <c r="AB162" s="12" t="s">
        <v>559</v>
      </c>
      <c r="AC162" s="94" t="s">
        <v>889</v>
      </c>
      <c r="AD162" s="15">
        <v>159</v>
      </c>
    </row>
    <row r="163" spans="1:30" ht="20.100000000000001" customHeight="1">
      <c r="A163" s="37">
        <v>160</v>
      </c>
      <c r="B163" s="38" t="s">
        <v>1700</v>
      </c>
      <c r="C163" s="38" t="s">
        <v>713</v>
      </c>
      <c r="D163" s="38" t="s">
        <v>324</v>
      </c>
      <c r="E163" s="38" t="s">
        <v>324</v>
      </c>
      <c r="F163" s="37" t="s">
        <v>559</v>
      </c>
      <c r="G163" s="37" t="s">
        <v>559</v>
      </c>
      <c r="H163" s="37" t="s">
        <v>559</v>
      </c>
      <c r="I163" s="43" t="s">
        <v>325</v>
      </c>
      <c r="J163" s="37">
        <v>8</v>
      </c>
      <c r="K163" s="37">
        <v>1773</v>
      </c>
      <c r="L163" s="39" t="s">
        <v>1358</v>
      </c>
      <c r="M163" s="37" t="s">
        <v>301</v>
      </c>
      <c r="N163" s="68" t="s">
        <v>559</v>
      </c>
      <c r="O163" s="37" t="s">
        <v>559</v>
      </c>
      <c r="P163" s="39" t="s">
        <v>559</v>
      </c>
      <c r="Q163" s="37" t="s">
        <v>559</v>
      </c>
      <c r="R163" s="37" t="s">
        <v>559</v>
      </c>
      <c r="S163" s="37" t="s">
        <v>559</v>
      </c>
      <c r="T163" s="37" t="s">
        <v>559</v>
      </c>
      <c r="U163" s="38" t="s">
        <v>559</v>
      </c>
      <c r="V163" s="38" t="s">
        <v>559</v>
      </c>
      <c r="W163" s="40" t="s">
        <v>721</v>
      </c>
      <c r="X163" s="45"/>
      <c r="Y163" s="37" t="s">
        <v>559</v>
      </c>
      <c r="Z163" s="37" t="s">
        <v>559</v>
      </c>
      <c r="AA163" s="96" t="s">
        <v>559</v>
      </c>
      <c r="AB163" s="37" t="s">
        <v>559</v>
      </c>
      <c r="AC163" s="96" t="s">
        <v>67</v>
      </c>
      <c r="AD163" s="86">
        <v>160</v>
      </c>
    </row>
    <row r="164" spans="1:30" ht="20.100000000000001" customHeight="1">
      <c r="A164" s="12">
        <v>161</v>
      </c>
      <c r="B164" s="13" t="s">
        <v>242</v>
      </c>
      <c r="C164" s="13" t="s">
        <v>713</v>
      </c>
      <c r="D164" s="13" t="s">
        <v>324</v>
      </c>
      <c r="E164" s="13" t="s">
        <v>324</v>
      </c>
      <c r="F164" s="12" t="s">
        <v>559</v>
      </c>
      <c r="G164" s="12" t="s">
        <v>559</v>
      </c>
      <c r="H164" s="12" t="s">
        <v>559</v>
      </c>
      <c r="I164" s="41" t="s">
        <v>325</v>
      </c>
      <c r="J164" s="12">
        <v>8</v>
      </c>
      <c r="K164" s="12">
        <v>1773</v>
      </c>
      <c r="L164" s="35" t="s">
        <v>1358</v>
      </c>
      <c r="M164" s="12" t="s">
        <v>106</v>
      </c>
      <c r="N164" s="67" t="s">
        <v>559</v>
      </c>
      <c r="O164" s="12" t="s">
        <v>559</v>
      </c>
      <c r="P164" s="35" t="s">
        <v>559</v>
      </c>
      <c r="Q164" s="12" t="s">
        <v>559</v>
      </c>
      <c r="R164" s="12" t="s">
        <v>559</v>
      </c>
      <c r="S164" s="12" t="s">
        <v>559</v>
      </c>
      <c r="T164" s="12" t="s">
        <v>559</v>
      </c>
      <c r="U164" s="13" t="s">
        <v>559</v>
      </c>
      <c r="V164" s="13" t="s">
        <v>559</v>
      </c>
      <c r="W164" s="85" t="s">
        <v>721</v>
      </c>
      <c r="X164" s="85"/>
      <c r="Y164" s="12" t="s">
        <v>559</v>
      </c>
      <c r="Z164" s="12" t="s">
        <v>559</v>
      </c>
      <c r="AA164" s="12" t="s">
        <v>559</v>
      </c>
      <c r="AB164" s="12" t="s">
        <v>559</v>
      </c>
      <c r="AC164" s="98" t="s">
        <v>67</v>
      </c>
      <c r="AD164" s="15">
        <v>161</v>
      </c>
    </row>
    <row r="165" spans="1:30" ht="20.100000000000001" customHeight="1">
      <c r="A165" s="10">
        <v>162</v>
      </c>
      <c r="B165" s="33" t="s">
        <v>243</v>
      </c>
      <c r="C165" s="33" t="s">
        <v>244</v>
      </c>
      <c r="D165" s="33" t="s">
        <v>245</v>
      </c>
      <c r="E165" s="33" t="s">
        <v>1229</v>
      </c>
      <c r="F165" s="10" t="s">
        <v>62</v>
      </c>
      <c r="G165" s="10" t="s">
        <v>559</v>
      </c>
      <c r="H165" s="10" t="s">
        <v>559</v>
      </c>
      <c r="I165" s="33" t="s">
        <v>1230</v>
      </c>
      <c r="J165" s="10" t="s">
        <v>1694</v>
      </c>
      <c r="K165" s="10">
        <v>1779</v>
      </c>
      <c r="L165" s="34" t="s">
        <v>300</v>
      </c>
      <c r="M165" s="10" t="s">
        <v>915</v>
      </c>
      <c r="N165" s="66" t="s">
        <v>559</v>
      </c>
      <c r="O165" s="10" t="s">
        <v>559</v>
      </c>
      <c r="P165" s="34">
        <v>485</v>
      </c>
      <c r="Q165" s="10">
        <v>46</v>
      </c>
      <c r="R165" s="10">
        <v>1.2</v>
      </c>
      <c r="S165" s="10" t="s">
        <v>1231</v>
      </c>
      <c r="T165" s="10" t="s">
        <v>1333</v>
      </c>
      <c r="U165" s="33" t="s">
        <v>132</v>
      </c>
      <c r="V165" s="33" t="s">
        <v>133</v>
      </c>
      <c r="W165" s="11" t="s">
        <v>134</v>
      </c>
      <c r="X165" s="44"/>
      <c r="Y165" s="10" t="s">
        <v>559</v>
      </c>
      <c r="Z165" s="10" t="s">
        <v>62</v>
      </c>
      <c r="AA165" s="95" t="s">
        <v>559</v>
      </c>
      <c r="AB165" s="10" t="s">
        <v>62</v>
      </c>
      <c r="AC165" s="95" t="s">
        <v>729</v>
      </c>
      <c r="AD165" s="15">
        <v>162</v>
      </c>
    </row>
    <row r="166" spans="1:30" ht="20.100000000000001" customHeight="1">
      <c r="A166" s="12">
        <v>163</v>
      </c>
      <c r="B166" s="13" t="s">
        <v>95</v>
      </c>
      <c r="C166" s="13" t="s">
        <v>244</v>
      </c>
      <c r="D166" s="13" t="s">
        <v>245</v>
      </c>
      <c r="E166" s="13" t="s">
        <v>1229</v>
      </c>
      <c r="F166" s="12" t="s">
        <v>62</v>
      </c>
      <c r="G166" s="12" t="s">
        <v>559</v>
      </c>
      <c r="H166" s="12" t="s">
        <v>559</v>
      </c>
      <c r="I166" s="41" t="s">
        <v>1230</v>
      </c>
      <c r="J166" s="12" t="s">
        <v>1694</v>
      </c>
      <c r="K166" s="12">
        <v>1779</v>
      </c>
      <c r="L166" s="35" t="s">
        <v>300</v>
      </c>
      <c r="M166" s="12" t="s">
        <v>284</v>
      </c>
      <c r="N166" s="67" t="s">
        <v>559</v>
      </c>
      <c r="O166" s="12" t="s">
        <v>559</v>
      </c>
      <c r="P166" s="35">
        <v>485</v>
      </c>
      <c r="Q166" s="12">
        <v>46</v>
      </c>
      <c r="R166" s="12">
        <v>1.2</v>
      </c>
      <c r="S166" s="12" t="s">
        <v>1231</v>
      </c>
      <c r="T166" s="12" t="s">
        <v>1333</v>
      </c>
      <c r="U166" s="13" t="s">
        <v>132</v>
      </c>
      <c r="V166" s="13" t="s">
        <v>133</v>
      </c>
      <c r="W166" s="14" t="s">
        <v>134</v>
      </c>
      <c r="X166" s="16"/>
      <c r="Y166" s="12" t="s">
        <v>559</v>
      </c>
      <c r="Z166" s="12" t="s">
        <v>62</v>
      </c>
      <c r="AA166" s="94" t="s">
        <v>559</v>
      </c>
      <c r="AB166" s="12" t="s">
        <v>62</v>
      </c>
      <c r="AC166" s="94" t="s">
        <v>729</v>
      </c>
      <c r="AD166" s="15">
        <v>163</v>
      </c>
    </row>
    <row r="167" spans="1:30" ht="20.100000000000001" customHeight="1">
      <c r="A167" s="10">
        <v>164</v>
      </c>
      <c r="B167" s="33" t="s">
        <v>96</v>
      </c>
      <c r="C167" s="36" t="s">
        <v>96</v>
      </c>
      <c r="D167" s="33" t="s">
        <v>97</v>
      </c>
      <c r="E167" s="33" t="s">
        <v>97</v>
      </c>
      <c r="F167" s="10" t="s">
        <v>559</v>
      </c>
      <c r="G167" s="10" t="s">
        <v>559</v>
      </c>
      <c r="H167" s="10" t="s">
        <v>559</v>
      </c>
      <c r="I167" s="33" t="s">
        <v>98</v>
      </c>
      <c r="J167" s="10">
        <v>2.2000000000000002</v>
      </c>
      <c r="K167" s="10">
        <v>1006</v>
      </c>
      <c r="L167" s="34" t="s">
        <v>162</v>
      </c>
      <c r="M167" s="10" t="s">
        <v>162</v>
      </c>
      <c r="N167" s="66" t="s">
        <v>559</v>
      </c>
      <c r="O167" s="10" t="s">
        <v>559</v>
      </c>
      <c r="P167" s="34" t="s">
        <v>907</v>
      </c>
      <c r="Q167" s="10"/>
      <c r="R167" s="10">
        <v>1.38</v>
      </c>
      <c r="S167" s="10" t="s">
        <v>559</v>
      </c>
      <c r="T167" s="10" t="s">
        <v>559</v>
      </c>
      <c r="U167" s="33" t="s">
        <v>559</v>
      </c>
      <c r="V167" s="33" t="s">
        <v>867</v>
      </c>
      <c r="W167" s="11" t="s">
        <v>868</v>
      </c>
      <c r="X167" s="44"/>
      <c r="Y167" s="10" t="s">
        <v>559</v>
      </c>
      <c r="Z167" s="10" t="s">
        <v>559</v>
      </c>
      <c r="AA167" s="95" t="s">
        <v>559</v>
      </c>
      <c r="AB167" s="10" t="s">
        <v>559</v>
      </c>
      <c r="AC167" s="95" t="s">
        <v>559</v>
      </c>
      <c r="AD167" s="15">
        <v>164</v>
      </c>
    </row>
    <row r="168" spans="1:30" ht="20.100000000000001" customHeight="1">
      <c r="A168" s="12">
        <v>165</v>
      </c>
      <c r="B168" s="13" t="s">
        <v>811</v>
      </c>
      <c r="C168" s="13" t="s">
        <v>811</v>
      </c>
      <c r="D168" s="13" t="s">
        <v>812</v>
      </c>
      <c r="E168" s="13" t="s">
        <v>812</v>
      </c>
      <c r="F168" s="12" t="s">
        <v>559</v>
      </c>
      <c r="G168" s="12" t="s">
        <v>559</v>
      </c>
      <c r="H168" s="12" t="s">
        <v>559</v>
      </c>
      <c r="I168" s="13" t="s">
        <v>60</v>
      </c>
      <c r="J168" s="12">
        <v>2.2000000000000002</v>
      </c>
      <c r="K168" s="12">
        <v>2036</v>
      </c>
      <c r="L168" s="35" t="s">
        <v>162</v>
      </c>
      <c r="M168" s="12" t="s">
        <v>162</v>
      </c>
      <c r="N168" s="67" t="s">
        <v>559</v>
      </c>
      <c r="O168" s="12" t="s">
        <v>559</v>
      </c>
      <c r="P168" s="35" t="s">
        <v>56</v>
      </c>
      <c r="Q168" s="12"/>
      <c r="R168" s="12">
        <v>4.53</v>
      </c>
      <c r="S168" s="12" t="s">
        <v>559</v>
      </c>
      <c r="T168" s="12" t="s">
        <v>559</v>
      </c>
      <c r="U168" s="13" t="s">
        <v>1540</v>
      </c>
      <c r="V168" s="13" t="s">
        <v>867</v>
      </c>
      <c r="W168" s="14" t="s">
        <v>1541</v>
      </c>
      <c r="X168" s="16"/>
      <c r="Y168" s="12" t="s">
        <v>559</v>
      </c>
      <c r="Z168" s="12" t="s">
        <v>559</v>
      </c>
      <c r="AA168" s="94" t="s">
        <v>559</v>
      </c>
      <c r="AB168" s="12" t="s">
        <v>559</v>
      </c>
      <c r="AC168" s="94" t="s">
        <v>559</v>
      </c>
      <c r="AD168" s="15">
        <v>165</v>
      </c>
    </row>
    <row r="169" spans="1:30" ht="20.100000000000001" customHeight="1">
      <c r="A169" s="10">
        <v>166</v>
      </c>
      <c r="B169" s="33" t="s">
        <v>55</v>
      </c>
      <c r="C169" s="33" t="s">
        <v>1342</v>
      </c>
      <c r="D169" s="33" t="s">
        <v>1571</v>
      </c>
      <c r="E169" s="33" t="s">
        <v>1571</v>
      </c>
      <c r="F169" s="10" t="s">
        <v>559</v>
      </c>
      <c r="G169" s="10" t="s">
        <v>559</v>
      </c>
      <c r="H169" s="10" t="s">
        <v>559</v>
      </c>
      <c r="I169" s="33" t="s">
        <v>1304</v>
      </c>
      <c r="J169" s="10">
        <v>2.2000000000000002</v>
      </c>
      <c r="K169" s="10">
        <v>1080</v>
      </c>
      <c r="L169" s="34" t="s">
        <v>162</v>
      </c>
      <c r="M169" s="10" t="s">
        <v>162</v>
      </c>
      <c r="N169" s="66" t="s">
        <v>559</v>
      </c>
      <c r="O169" s="10" t="s">
        <v>559</v>
      </c>
      <c r="P169" s="34" t="s">
        <v>1691</v>
      </c>
      <c r="Q169" s="10">
        <v>146.1</v>
      </c>
      <c r="R169" s="10">
        <v>1.9</v>
      </c>
      <c r="S169" s="10" t="s">
        <v>559</v>
      </c>
      <c r="T169" s="10" t="s">
        <v>559</v>
      </c>
      <c r="U169" s="33" t="s">
        <v>559</v>
      </c>
      <c r="V169" s="33" t="s">
        <v>1692</v>
      </c>
      <c r="W169" s="11" t="s">
        <v>1688</v>
      </c>
      <c r="X169" s="44"/>
      <c r="Y169" s="10" t="s">
        <v>559</v>
      </c>
      <c r="Z169" s="10" t="s">
        <v>559</v>
      </c>
      <c r="AA169" s="95" t="s">
        <v>559</v>
      </c>
      <c r="AB169" s="10" t="s">
        <v>559</v>
      </c>
      <c r="AC169" s="95" t="s">
        <v>559</v>
      </c>
      <c r="AD169" s="15">
        <v>166</v>
      </c>
    </row>
    <row r="170" spans="1:30" ht="20.100000000000001" customHeight="1">
      <c r="A170" s="12">
        <v>167</v>
      </c>
      <c r="B170" s="13" t="s">
        <v>1407</v>
      </c>
      <c r="C170" s="13" t="s">
        <v>1408</v>
      </c>
      <c r="D170" s="13" t="s">
        <v>1606</v>
      </c>
      <c r="E170" s="13"/>
      <c r="F170" s="12" t="s">
        <v>559</v>
      </c>
      <c r="G170" s="12" t="s">
        <v>559</v>
      </c>
      <c r="H170" s="12" t="s">
        <v>559</v>
      </c>
      <c r="I170" s="41" t="s">
        <v>1607</v>
      </c>
      <c r="J170" s="12" t="s">
        <v>559</v>
      </c>
      <c r="K170" s="12" t="s">
        <v>559</v>
      </c>
      <c r="L170" s="35" t="s">
        <v>559</v>
      </c>
      <c r="M170" s="12" t="s">
        <v>559</v>
      </c>
      <c r="N170" s="67"/>
      <c r="O170" s="12" t="s">
        <v>62</v>
      </c>
      <c r="P170" s="35" t="s">
        <v>559</v>
      </c>
      <c r="Q170" s="12">
        <v>138.21</v>
      </c>
      <c r="R170" s="12">
        <v>2.29</v>
      </c>
      <c r="S170" s="12" t="s">
        <v>559</v>
      </c>
      <c r="T170" s="12" t="s">
        <v>559</v>
      </c>
      <c r="U170" s="13" t="s">
        <v>1701</v>
      </c>
      <c r="V170" s="13" t="s">
        <v>124</v>
      </c>
      <c r="W170" s="14" t="s">
        <v>219</v>
      </c>
      <c r="X170" s="16"/>
      <c r="Y170" s="12" t="s">
        <v>559</v>
      </c>
      <c r="Z170" s="12" t="s">
        <v>559</v>
      </c>
      <c r="AA170" s="12" t="s">
        <v>559</v>
      </c>
      <c r="AB170" s="12" t="s">
        <v>559</v>
      </c>
      <c r="AC170" s="94" t="s">
        <v>1702</v>
      </c>
      <c r="AD170" s="15">
        <v>167</v>
      </c>
    </row>
    <row r="171" spans="1:30" ht="20.100000000000001" customHeight="1">
      <c r="A171" s="10">
        <v>168</v>
      </c>
      <c r="B171" s="33" t="s">
        <v>1703</v>
      </c>
      <c r="C171" s="33" t="s">
        <v>1704</v>
      </c>
      <c r="D171" s="33" t="s">
        <v>1562</v>
      </c>
      <c r="E171" s="33" t="s">
        <v>1558</v>
      </c>
      <c r="F171" s="10" t="s">
        <v>559</v>
      </c>
      <c r="G171" s="10" t="s">
        <v>521</v>
      </c>
      <c r="H171" s="10" t="s">
        <v>559</v>
      </c>
      <c r="I171" s="42" t="s">
        <v>1705</v>
      </c>
      <c r="J171" s="10" t="s">
        <v>1694</v>
      </c>
      <c r="K171" s="10">
        <v>2259</v>
      </c>
      <c r="L171" s="34" t="s">
        <v>300</v>
      </c>
      <c r="M171" s="10" t="s">
        <v>915</v>
      </c>
      <c r="N171" s="66"/>
      <c r="O171" s="10" t="s">
        <v>559</v>
      </c>
      <c r="P171" s="34" t="s">
        <v>559</v>
      </c>
      <c r="Q171" s="10">
        <v>146.23500000000001</v>
      </c>
      <c r="R171" s="10">
        <v>0.98</v>
      </c>
      <c r="S171" s="10" t="s">
        <v>1629</v>
      </c>
      <c r="T171" s="10" t="s">
        <v>559</v>
      </c>
      <c r="U171" s="33" t="s">
        <v>344</v>
      </c>
      <c r="V171" s="33" t="s">
        <v>165</v>
      </c>
      <c r="W171" s="11" t="s">
        <v>166</v>
      </c>
      <c r="X171" s="44"/>
      <c r="Y171" s="10" t="s">
        <v>559</v>
      </c>
      <c r="Z171" s="10" t="s">
        <v>559</v>
      </c>
      <c r="AA171" s="10" t="s">
        <v>559</v>
      </c>
      <c r="AB171" s="10" t="s">
        <v>559</v>
      </c>
      <c r="AC171" s="95" t="s">
        <v>1706</v>
      </c>
      <c r="AD171" s="15">
        <v>168</v>
      </c>
    </row>
    <row r="172" spans="1:30" ht="20.100000000000001" customHeight="1">
      <c r="A172" s="12">
        <v>169</v>
      </c>
      <c r="B172" s="13" t="s">
        <v>167</v>
      </c>
      <c r="C172" s="13" t="s">
        <v>1707</v>
      </c>
      <c r="D172" s="13" t="s">
        <v>168</v>
      </c>
      <c r="E172" s="13" t="s">
        <v>1437</v>
      </c>
      <c r="F172" s="12" t="s">
        <v>559</v>
      </c>
      <c r="G172" s="12" t="s">
        <v>559</v>
      </c>
      <c r="H172" s="12" t="s">
        <v>559</v>
      </c>
      <c r="I172" s="41" t="s">
        <v>1713</v>
      </c>
      <c r="J172" s="12" t="s">
        <v>559</v>
      </c>
      <c r="K172" s="12" t="s">
        <v>559</v>
      </c>
      <c r="L172" s="35" t="s">
        <v>559</v>
      </c>
      <c r="M172" s="12" t="s">
        <v>559</v>
      </c>
      <c r="N172" s="67"/>
      <c r="O172" s="12" t="s">
        <v>559</v>
      </c>
      <c r="P172" s="35" t="s">
        <v>559</v>
      </c>
      <c r="Q172" s="12">
        <v>177.16</v>
      </c>
      <c r="R172" s="12" t="s">
        <v>559</v>
      </c>
      <c r="S172" s="12" t="s">
        <v>559</v>
      </c>
      <c r="T172" s="12" t="s">
        <v>559</v>
      </c>
      <c r="U172" s="13" t="s">
        <v>1438</v>
      </c>
      <c r="V172" s="13" t="s">
        <v>1166</v>
      </c>
      <c r="W172" s="14" t="s">
        <v>1167</v>
      </c>
      <c r="X172" s="16"/>
      <c r="Y172" s="12" t="s">
        <v>559</v>
      </c>
      <c r="Z172" s="12" t="s">
        <v>559</v>
      </c>
      <c r="AA172" s="12" t="s">
        <v>559</v>
      </c>
      <c r="AB172" s="12" t="s">
        <v>559</v>
      </c>
      <c r="AC172" s="94" t="s">
        <v>1706</v>
      </c>
      <c r="AD172" s="15">
        <v>169</v>
      </c>
    </row>
    <row r="173" spans="1:30" ht="20.100000000000001" customHeight="1">
      <c r="A173" s="37">
        <v>170</v>
      </c>
      <c r="B173" s="38" t="s">
        <v>1036</v>
      </c>
      <c r="C173" s="38" t="s">
        <v>1032</v>
      </c>
      <c r="D173" s="38" t="s">
        <v>1305</v>
      </c>
      <c r="E173" s="38" t="s">
        <v>1577</v>
      </c>
      <c r="F173" s="90" t="s">
        <v>559</v>
      </c>
      <c r="G173" s="90" t="s">
        <v>559</v>
      </c>
      <c r="H173" s="90" t="s">
        <v>559</v>
      </c>
      <c r="I173" s="43" t="s">
        <v>1439</v>
      </c>
      <c r="J173" s="90" t="s">
        <v>559</v>
      </c>
      <c r="K173" s="90" t="s">
        <v>559</v>
      </c>
      <c r="L173" s="91" t="s">
        <v>559</v>
      </c>
      <c r="M173" s="90" t="s">
        <v>559</v>
      </c>
      <c r="N173" s="68"/>
      <c r="O173" s="90" t="s">
        <v>559</v>
      </c>
      <c r="P173" s="91" t="s">
        <v>559</v>
      </c>
      <c r="Q173" s="37">
        <v>145</v>
      </c>
      <c r="R173" s="90">
        <v>1.034</v>
      </c>
      <c r="S173" s="90" t="s">
        <v>559</v>
      </c>
      <c r="T173" s="90" t="s">
        <v>559</v>
      </c>
      <c r="U173" s="38" t="s">
        <v>1185</v>
      </c>
      <c r="V173" s="38" t="s">
        <v>1462</v>
      </c>
      <c r="W173" s="40" t="s">
        <v>967</v>
      </c>
      <c r="X173" s="45"/>
      <c r="Y173" s="90" t="s">
        <v>559</v>
      </c>
      <c r="Z173" s="90" t="s">
        <v>559</v>
      </c>
      <c r="AA173" s="90" t="s">
        <v>559</v>
      </c>
      <c r="AB173" s="90" t="s">
        <v>559</v>
      </c>
      <c r="AC173" s="96" t="s">
        <v>889</v>
      </c>
      <c r="AD173" s="15">
        <v>170</v>
      </c>
    </row>
    <row r="174" spans="1:30" ht="20.100000000000001" customHeight="1">
      <c r="A174" s="12">
        <v>171</v>
      </c>
      <c r="B174" s="13" t="s">
        <v>968</v>
      </c>
      <c r="C174" s="13" t="s">
        <v>1460</v>
      </c>
      <c r="D174" s="13" t="s">
        <v>1206</v>
      </c>
      <c r="E174" s="13" t="s">
        <v>1207</v>
      </c>
      <c r="F174" s="12" t="s">
        <v>62</v>
      </c>
      <c r="G174" s="12" t="s">
        <v>559</v>
      </c>
      <c r="H174" s="12" t="s">
        <v>559</v>
      </c>
      <c r="I174" s="41" t="s">
        <v>1208</v>
      </c>
      <c r="J174" s="93" t="s">
        <v>559</v>
      </c>
      <c r="K174" s="12" t="s">
        <v>1208</v>
      </c>
      <c r="L174" s="12" t="s">
        <v>1208</v>
      </c>
      <c r="M174" s="12" t="s">
        <v>1209</v>
      </c>
      <c r="N174" s="67"/>
      <c r="O174" s="12" t="s">
        <v>559</v>
      </c>
      <c r="P174" s="35" t="s">
        <v>559</v>
      </c>
      <c r="Q174" s="12" t="s">
        <v>559</v>
      </c>
      <c r="R174" s="12">
        <v>1.1000000000000001</v>
      </c>
      <c r="S174" s="12" t="s">
        <v>1275</v>
      </c>
      <c r="T174" s="12" t="s">
        <v>559</v>
      </c>
      <c r="U174" s="13" t="s">
        <v>125</v>
      </c>
      <c r="V174" s="13" t="s">
        <v>1538</v>
      </c>
      <c r="W174" s="14" t="s">
        <v>1539</v>
      </c>
      <c r="X174" s="16"/>
      <c r="Y174" s="12" t="s">
        <v>559</v>
      </c>
      <c r="Z174" s="12" t="s">
        <v>559</v>
      </c>
      <c r="AA174" s="12" t="s">
        <v>559</v>
      </c>
      <c r="AB174" s="12" t="s">
        <v>559</v>
      </c>
      <c r="AC174" s="94" t="s">
        <v>1186</v>
      </c>
      <c r="AD174" s="15">
        <v>171</v>
      </c>
    </row>
    <row r="175" spans="1:30" ht="20.100000000000001" customHeight="1">
      <c r="A175" s="10">
        <v>172</v>
      </c>
      <c r="B175" s="33" t="s">
        <v>814</v>
      </c>
      <c r="C175" s="36" t="s">
        <v>815</v>
      </c>
      <c r="D175" s="33" t="s">
        <v>816</v>
      </c>
      <c r="E175" s="33" t="s">
        <v>110</v>
      </c>
      <c r="F175" s="10" t="s">
        <v>62</v>
      </c>
      <c r="G175" s="10" t="s">
        <v>559</v>
      </c>
      <c r="H175" s="10" t="s">
        <v>559</v>
      </c>
      <c r="I175" s="33" t="s">
        <v>1208</v>
      </c>
      <c r="J175" s="10" t="s">
        <v>559</v>
      </c>
      <c r="K175" s="10" t="s">
        <v>1208</v>
      </c>
      <c r="L175" s="34" t="s">
        <v>1208</v>
      </c>
      <c r="M175" s="10" t="s">
        <v>1209</v>
      </c>
      <c r="N175" s="66"/>
      <c r="O175" s="10" t="s">
        <v>559</v>
      </c>
      <c r="P175" s="34" t="s">
        <v>559</v>
      </c>
      <c r="Q175" s="10" t="s">
        <v>559</v>
      </c>
      <c r="R175" s="10">
        <v>1.1000000000000001</v>
      </c>
      <c r="S175" s="10" t="s">
        <v>1187</v>
      </c>
      <c r="T175" s="10" t="s">
        <v>559</v>
      </c>
      <c r="U175" s="33" t="s">
        <v>125</v>
      </c>
      <c r="V175" s="33" t="s">
        <v>1593</v>
      </c>
      <c r="W175" s="11"/>
      <c r="X175" s="44"/>
      <c r="Y175" s="10" t="s">
        <v>559</v>
      </c>
      <c r="Z175" s="10" t="s">
        <v>559</v>
      </c>
      <c r="AA175" s="10" t="s">
        <v>559</v>
      </c>
      <c r="AB175" s="10" t="s">
        <v>559</v>
      </c>
      <c r="AC175" s="95" t="s">
        <v>67</v>
      </c>
      <c r="AD175" s="15">
        <v>172</v>
      </c>
    </row>
    <row r="176" spans="1:30" ht="20.100000000000001" customHeight="1">
      <c r="A176" s="12">
        <v>173</v>
      </c>
      <c r="B176" s="13" t="s">
        <v>697</v>
      </c>
      <c r="C176" s="13" t="s">
        <v>698</v>
      </c>
      <c r="D176" s="13" t="s">
        <v>699</v>
      </c>
      <c r="E176" s="13" t="s">
        <v>698</v>
      </c>
      <c r="F176" s="12" t="s">
        <v>559</v>
      </c>
      <c r="G176" s="12" t="s">
        <v>559</v>
      </c>
      <c r="H176" s="12" t="s">
        <v>559</v>
      </c>
      <c r="I176" s="13" t="s">
        <v>352</v>
      </c>
      <c r="J176" s="12" t="s">
        <v>559</v>
      </c>
      <c r="K176" s="12" t="s">
        <v>559</v>
      </c>
      <c r="L176" s="12" t="s">
        <v>559</v>
      </c>
      <c r="M176" s="12" t="s">
        <v>559</v>
      </c>
      <c r="N176" s="67"/>
      <c r="O176" s="12" t="s">
        <v>559</v>
      </c>
      <c r="P176" s="12" t="s">
        <v>559</v>
      </c>
      <c r="Q176" s="12">
        <v>210.16</v>
      </c>
      <c r="R176" s="12" t="s">
        <v>559</v>
      </c>
      <c r="S176" s="12" t="s">
        <v>559</v>
      </c>
      <c r="T176" s="12" t="s">
        <v>559</v>
      </c>
      <c r="U176" s="85" t="s">
        <v>559</v>
      </c>
      <c r="V176" s="13" t="s">
        <v>559</v>
      </c>
      <c r="W176" s="85" t="s">
        <v>353</v>
      </c>
      <c r="X176" s="12"/>
      <c r="Y176" s="12" t="s">
        <v>559</v>
      </c>
      <c r="Z176" s="12" t="s">
        <v>559</v>
      </c>
      <c r="AA176" s="12" t="s">
        <v>559</v>
      </c>
      <c r="AB176" s="12" t="s">
        <v>559</v>
      </c>
      <c r="AC176" s="94" t="s">
        <v>559</v>
      </c>
      <c r="AD176" s="15">
        <v>173</v>
      </c>
    </row>
    <row r="177" spans="1:32" ht="20.100000000000001" customHeight="1">
      <c r="A177" s="10">
        <v>174</v>
      </c>
      <c r="B177" s="33" t="s">
        <v>1440</v>
      </c>
      <c r="C177" s="33" t="s">
        <v>1441</v>
      </c>
      <c r="D177" s="33" t="s">
        <v>1442</v>
      </c>
      <c r="E177" s="33" t="s">
        <v>1443</v>
      </c>
      <c r="F177" s="10" t="s">
        <v>559</v>
      </c>
      <c r="G177" s="10" t="s">
        <v>559</v>
      </c>
      <c r="H177" s="10" t="s">
        <v>559</v>
      </c>
      <c r="I177" s="33" t="s">
        <v>1455</v>
      </c>
      <c r="J177" s="10" t="s">
        <v>559</v>
      </c>
      <c r="K177" s="10" t="s">
        <v>559</v>
      </c>
      <c r="L177" s="34" t="s">
        <v>559</v>
      </c>
      <c r="M177" s="10" t="s">
        <v>559</v>
      </c>
      <c r="N177" s="66"/>
      <c r="O177" s="10" t="s">
        <v>559</v>
      </c>
      <c r="P177" s="34" t="s">
        <v>559</v>
      </c>
      <c r="Q177" s="10">
        <v>151.9</v>
      </c>
      <c r="R177" s="10">
        <v>5.21</v>
      </c>
      <c r="S177" s="10" t="s">
        <v>559</v>
      </c>
      <c r="T177" s="10" t="s">
        <v>559</v>
      </c>
      <c r="U177" s="33" t="s">
        <v>1052</v>
      </c>
      <c r="V177" s="33" t="s">
        <v>1053</v>
      </c>
      <c r="W177" s="11" t="s">
        <v>1054</v>
      </c>
      <c r="X177" s="44"/>
      <c r="Y177" s="10" t="s">
        <v>559</v>
      </c>
      <c r="Z177" s="10" t="s">
        <v>559</v>
      </c>
      <c r="AA177" s="95" t="s">
        <v>559</v>
      </c>
      <c r="AB177" s="10" t="s">
        <v>559</v>
      </c>
      <c r="AC177" s="95" t="s">
        <v>559</v>
      </c>
      <c r="AD177" s="15">
        <v>174</v>
      </c>
    </row>
    <row r="178" spans="1:32" ht="20.100000000000001" customHeight="1">
      <c r="A178" s="12">
        <v>175</v>
      </c>
      <c r="B178" s="13" t="s">
        <v>1056</v>
      </c>
      <c r="C178" s="13" t="s">
        <v>1057</v>
      </c>
      <c r="D178" s="13" t="s">
        <v>1058</v>
      </c>
      <c r="E178" s="13" t="s">
        <v>1059</v>
      </c>
      <c r="F178" s="12" t="s">
        <v>559</v>
      </c>
      <c r="G178" s="12" t="s">
        <v>559</v>
      </c>
      <c r="H178" s="12" t="s">
        <v>559</v>
      </c>
      <c r="I178" s="41" t="s">
        <v>1060</v>
      </c>
      <c r="J178" s="12" t="s">
        <v>559</v>
      </c>
      <c r="K178" s="12" t="s">
        <v>559</v>
      </c>
      <c r="L178" s="35" t="s">
        <v>559</v>
      </c>
      <c r="M178" s="12" t="s">
        <v>559</v>
      </c>
      <c r="N178" s="67" t="s">
        <v>559</v>
      </c>
      <c r="O178" s="12" t="s">
        <v>559</v>
      </c>
      <c r="P178" s="35" t="s">
        <v>559</v>
      </c>
      <c r="Q178" s="12">
        <v>107.9</v>
      </c>
      <c r="R178" s="12">
        <v>10.5</v>
      </c>
      <c r="S178" s="12" t="s">
        <v>559</v>
      </c>
      <c r="T178" s="12" t="s">
        <v>559</v>
      </c>
      <c r="U178" s="13" t="s">
        <v>1461</v>
      </c>
      <c r="V178" s="13" t="s">
        <v>1758</v>
      </c>
      <c r="W178" s="14" t="s">
        <v>824</v>
      </c>
      <c r="X178" s="16"/>
      <c r="Y178" s="12" t="s">
        <v>559</v>
      </c>
      <c r="Z178" s="12" t="s">
        <v>559</v>
      </c>
      <c r="AA178" s="12" t="s">
        <v>559</v>
      </c>
      <c r="AB178" s="12" t="s">
        <v>559</v>
      </c>
      <c r="AC178" s="94" t="s">
        <v>559</v>
      </c>
      <c r="AD178" s="15">
        <v>175</v>
      </c>
    </row>
    <row r="179" spans="1:32" ht="20.100000000000001" customHeight="1">
      <c r="A179" s="10">
        <v>176</v>
      </c>
      <c r="B179" s="33" t="s">
        <v>749</v>
      </c>
      <c r="C179" s="33" t="s">
        <v>1463</v>
      </c>
      <c r="D179" s="33" t="s">
        <v>1464</v>
      </c>
      <c r="E179" s="33" t="s">
        <v>1465</v>
      </c>
      <c r="F179" s="10" t="s">
        <v>559</v>
      </c>
      <c r="G179" s="10" t="s">
        <v>559</v>
      </c>
      <c r="H179" s="10" t="s">
        <v>559</v>
      </c>
      <c r="I179" s="42" t="s">
        <v>1466</v>
      </c>
      <c r="J179" s="10" t="s">
        <v>559</v>
      </c>
      <c r="K179" s="10" t="s">
        <v>559</v>
      </c>
      <c r="L179" s="34" t="s">
        <v>559</v>
      </c>
      <c r="M179" s="10" t="s">
        <v>559</v>
      </c>
      <c r="N179" s="66"/>
      <c r="O179" s="10" t="s">
        <v>559</v>
      </c>
      <c r="P179" s="34" t="s">
        <v>559</v>
      </c>
      <c r="Q179" s="10">
        <v>79.5</v>
      </c>
      <c r="R179" s="10">
        <v>6.3150000000000004</v>
      </c>
      <c r="S179" s="10" t="s">
        <v>559</v>
      </c>
      <c r="T179" s="10" t="s">
        <v>559</v>
      </c>
      <c r="U179" s="33" t="s">
        <v>1461</v>
      </c>
      <c r="V179" s="33" t="s">
        <v>559</v>
      </c>
      <c r="W179" s="11" t="s">
        <v>1467</v>
      </c>
      <c r="X179" s="44"/>
      <c r="Y179" s="10" t="s">
        <v>559</v>
      </c>
      <c r="Z179" s="10" t="s">
        <v>559</v>
      </c>
      <c r="AA179" s="10" t="s">
        <v>559</v>
      </c>
      <c r="AB179" s="10" t="s">
        <v>559</v>
      </c>
      <c r="AC179" s="95" t="s">
        <v>1468</v>
      </c>
      <c r="AD179" s="15">
        <v>176</v>
      </c>
    </row>
    <row r="180" spans="1:32" ht="20.100000000000001" customHeight="1">
      <c r="A180" s="12">
        <v>177</v>
      </c>
      <c r="B180" s="13" t="s">
        <v>1469</v>
      </c>
      <c r="C180" s="13"/>
      <c r="D180" s="13" t="s">
        <v>1470</v>
      </c>
      <c r="E180" s="13"/>
      <c r="F180" s="12" t="s">
        <v>559</v>
      </c>
      <c r="G180" s="12" t="s">
        <v>559</v>
      </c>
      <c r="H180" s="12" t="s">
        <v>559</v>
      </c>
      <c r="I180" s="41" t="s">
        <v>559</v>
      </c>
      <c r="J180" s="12" t="s">
        <v>559</v>
      </c>
      <c r="K180" s="12" t="s">
        <v>559</v>
      </c>
      <c r="L180" s="35" t="s">
        <v>559</v>
      </c>
      <c r="M180" s="12" t="s">
        <v>559</v>
      </c>
      <c r="N180" s="67"/>
      <c r="O180" s="12" t="s">
        <v>559</v>
      </c>
      <c r="P180" s="35" t="s">
        <v>559</v>
      </c>
      <c r="Q180" s="12" t="s">
        <v>559</v>
      </c>
      <c r="R180" s="12" t="s">
        <v>559</v>
      </c>
      <c r="S180" s="12" t="s">
        <v>559</v>
      </c>
      <c r="T180" s="12" t="s">
        <v>559</v>
      </c>
      <c r="U180" s="13" t="s">
        <v>1461</v>
      </c>
      <c r="V180" s="13" t="s">
        <v>1161</v>
      </c>
      <c r="W180" s="14" t="s">
        <v>1061</v>
      </c>
      <c r="X180" s="16"/>
      <c r="Y180" s="12" t="s">
        <v>559</v>
      </c>
      <c r="Z180" s="12" t="s">
        <v>559</v>
      </c>
      <c r="AA180" s="94" t="s">
        <v>559</v>
      </c>
      <c r="AB180" s="12" t="s">
        <v>559</v>
      </c>
      <c r="AC180" s="94" t="s">
        <v>1468</v>
      </c>
      <c r="AD180" s="15">
        <v>177</v>
      </c>
    </row>
    <row r="181" spans="1:32" ht="20.100000000000001" customHeight="1">
      <c r="A181" s="10">
        <v>178</v>
      </c>
      <c r="B181" s="33" t="s">
        <v>1062</v>
      </c>
      <c r="C181" s="36" t="s">
        <v>1220</v>
      </c>
      <c r="D181" s="33" t="s">
        <v>1221</v>
      </c>
      <c r="E181" s="33" t="s">
        <v>1004</v>
      </c>
      <c r="F181" s="10" t="s">
        <v>1468</v>
      </c>
      <c r="G181" s="10" t="s">
        <v>1468</v>
      </c>
      <c r="H181" s="10" t="s">
        <v>1468</v>
      </c>
      <c r="I181" s="33" t="s">
        <v>879</v>
      </c>
      <c r="J181" s="10">
        <v>5.0999999999999996</v>
      </c>
      <c r="K181" s="10">
        <v>1492</v>
      </c>
      <c r="L181" s="34" t="s">
        <v>880</v>
      </c>
      <c r="M181" s="10" t="s">
        <v>881</v>
      </c>
      <c r="N181" s="66"/>
      <c r="O181" s="10" t="s">
        <v>1468</v>
      </c>
      <c r="P181" s="34" t="s">
        <v>1468</v>
      </c>
      <c r="Q181" s="10">
        <v>270.29520000000002</v>
      </c>
      <c r="R181" s="10">
        <v>2.4769999999999999</v>
      </c>
      <c r="S181" s="10" t="s">
        <v>1468</v>
      </c>
      <c r="T181" s="10" t="s">
        <v>1468</v>
      </c>
      <c r="U181" s="33" t="s">
        <v>882</v>
      </c>
      <c r="V181" s="33" t="s">
        <v>883</v>
      </c>
      <c r="W181" s="11" t="s">
        <v>884</v>
      </c>
      <c r="X181" s="44"/>
      <c r="Y181" s="10" t="s">
        <v>559</v>
      </c>
      <c r="Z181" s="10" t="s">
        <v>1468</v>
      </c>
      <c r="AA181" s="95" t="s">
        <v>559</v>
      </c>
      <c r="AB181" s="10" t="s">
        <v>559</v>
      </c>
      <c r="AC181" s="95" t="s">
        <v>841</v>
      </c>
      <c r="AD181" s="15">
        <v>178</v>
      </c>
    </row>
    <row r="182" spans="1:32" ht="20.100000000000001" customHeight="1">
      <c r="A182" s="12">
        <v>179</v>
      </c>
      <c r="B182" s="13" t="s">
        <v>895</v>
      </c>
      <c r="C182" s="13" t="s">
        <v>842</v>
      </c>
      <c r="D182" s="13" t="s">
        <v>1276</v>
      </c>
      <c r="E182" s="13"/>
      <c r="F182" s="12" t="s">
        <v>1468</v>
      </c>
      <c r="G182" s="12" t="s">
        <v>1468</v>
      </c>
      <c r="H182" s="12" t="s">
        <v>1468</v>
      </c>
      <c r="I182" s="13" t="s">
        <v>1468</v>
      </c>
      <c r="J182" s="12" t="s">
        <v>1468</v>
      </c>
      <c r="K182" s="12" t="s">
        <v>559</v>
      </c>
      <c r="L182" s="35" t="s">
        <v>559</v>
      </c>
      <c r="M182" s="12" t="s">
        <v>559</v>
      </c>
      <c r="N182" s="67"/>
      <c r="O182" s="12" t="s">
        <v>1468</v>
      </c>
      <c r="P182" s="35" t="s">
        <v>1468</v>
      </c>
      <c r="Q182" s="12" t="s">
        <v>1468</v>
      </c>
      <c r="R182" s="12" t="s">
        <v>1468</v>
      </c>
      <c r="S182" s="12" t="s">
        <v>1468</v>
      </c>
      <c r="T182" s="12" t="s">
        <v>1468</v>
      </c>
      <c r="U182" s="13" t="s">
        <v>43</v>
      </c>
      <c r="V182" s="13"/>
      <c r="W182" s="14" t="s">
        <v>44</v>
      </c>
      <c r="X182" s="16"/>
      <c r="Y182" s="12" t="s">
        <v>1468</v>
      </c>
      <c r="Z182" s="12" t="s">
        <v>559</v>
      </c>
      <c r="AA182" s="94" t="s">
        <v>559</v>
      </c>
      <c r="AB182" s="12" t="s">
        <v>559</v>
      </c>
      <c r="AC182" s="94" t="s">
        <v>559</v>
      </c>
      <c r="AD182" s="15">
        <v>179</v>
      </c>
    </row>
    <row r="183" spans="1:32" ht="20.100000000000001" customHeight="1">
      <c r="A183" s="37">
        <v>180</v>
      </c>
      <c r="B183" s="38" t="s">
        <v>45</v>
      </c>
      <c r="C183" s="38" t="s">
        <v>296</v>
      </c>
      <c r="D183" s="38" t="s">
        <v>1762</v>
      </c>
      <c r="E183" s="38" t="s">
        <v>825</v>
      </c>
      <c r="F183" s="37" t="s">
        <v>1468</v>
      </c>
      <c r="G183" s="37" t="s">
        <v>521</v>
      </c>
      <c r="H183" s="37" t="s">
        <v>1468</v>
      </c>
      <c r="I183" s="43" t="s">
        <v>1770</v>
      </c>
      <c r="J183" s="37">
        <v>4.0999999999999996</v>
      </c>
      <c r="K183" s="37" t="s">
        <v>1468</v>
      </c>
      <c r="L183" s="39" t="s">
        <v>1468</v>
      </c>
      <c r="M183" s="37" t="s">
        <v>1468</v>
      </c>
      <c r="N183" s="68"/>
      <c r="O183" s="37" t="s">
        <v>1468</v>
      </c>
      <c r="P183" s="39" t="s">
        <v>40</v>
      </c>
      <c r="Q183" s="37">
        <v>62.1</v>
      </c>
      <c r="R183" s="37">
        <v>1.1000000000000001</v>
      </c>
      <c r="S183" s="37" t="s">
        <v>41</v>
      </c>
      <c r="T183" s="37" t="s">
        <v>358</v>
      </c>
      <c r="U183" s="38" t="s">
        <v>1544</v>
      </c>
      <c r="V183" s="38" t="s">
        <v>1550</v>
      </c>
      <c r="W183" s="40" t="s">
        <v>1551</v>
      </c>
      <c r="X183" s="45"/>
      <c r="Y183" s="37" t="s">
        <v>1468</v>
      </c>
      <c r="Z183" s="37" t="s">
        <v>1468</v>
      </c>
      <c r="AA183" s="37" t="s">
        <v>1468</v>
      </c>
      <c r="AB183" s="37" t="s">
        <v>1552</v>
      </c>
      <c r="AC183" s="96" t="s">
        <v>559</v>
      </c>
      <c r="AD183" s="15">
        <v>180</v>
      </c>
    </row>
    <row r="184" spans="1:32" ht="20.100000000000001" customHeight="1">
      <c r="A184" s="12">
        <v>181</v>
      </c>
      <c r="B184" s="13" t="s">
        <v>1553</v>
      </c>
      <c r="C184" s="13" t="s">
        <v>1287</v>
      </c>
      <c r="D184" s="13" t="s">
        <v>63</v>
      </c>
      <c r="E184" s="13" t="s">
        <v>1554</v>
      </c>
      <c r="F184" s="12" t="s">
        <v>559</v>
      </c>
      <c r="G184" s="12" t="s">
        <v>559</v>
      </c>
      <c r="H184" s="12" t="s">
        <v>559</v>
      </c>
      <c r="I184" s="41" t="s">
        <v>1555</v>
      </c>
      <c r="J184" s="93" t="s">
        <v>559</v>
      </c>
      <c r="K184" s="12" t="s">
        <v>559</v>
      </c>
      <c r="L184" s="12" t="s">
        <v>559</v>
      </c>
      <c r="M184" s="12" t="s">
        <v>559</v>
      </c>
      <c r="N184" s="67"/>
      <c r="O184" s="12" t="s">
        <v>559</v>
      </c>
      <c r="P184" s="35" t="s">
        <v>559</v>
      </c>
      <c r="Q184" s="12">
        <v>294.10000000000002</v>
      </c>
      <c r="R184" s="12" t="s">
        <v>559</v>
      </c>
      <c r="S184" s="12" t="s">
        <v>559</v>
      </c>
      <c r="T184" s="12" t="s">
        <v>559</v>
      </c>
      <c r="U184" s="13" t="s">
        <v>1316</v>
      </c>
      <c r="V184" s="13" t="s">
        <v>1556</v>
      </c>
      <c r="W184" s="14" t="s">
        <v>1557</v>
      </c>
      <c r="X184" s="16"/>
      <c r="Y184" s="12" t="s">
        <v>559</v>
      </c>
      <c r="Z184" s="12" t="s">
        <v>559</v>
      </c>
      <c r="AA184" s="12" t="s">
        <v>559</v>
      </c>
      <c r="AB184" s="12" t="s">
        <v>559</v>
      </c>
      <c r="AC184" s="94" t="s">
        <v>1706</v>
      </c>
      <c r="AD184" s="15">
        <v>181</v>
      </c>
      <c r="AE184" s="92"/>
      <c r="AF184" s="92"/>
    </row>
    <row r="185" spans="1:32" ht="20.100000000000001" customHeight="1">
      <c r="A185" s="10">
        <v>182</v>
      </c>
      <c r="B185" s="33" t="s">
        <v>1078</v>
      </c>
      <c r="C185" s="36" t="s">
        <v>1079</v>
      </c>
      <c r="D185" s="33" t="s">
        <v>1080</v>
      </c>
      <c r="E185" s="33" t="s">
        <v>1081</v>
      </c>
      <c r="F185" s="10" t="s">
        <v>559</v>
      </c>
      <c r="G185" s="10" t="s">
        <v>559</v>
      </c>
      <c r="H185" s="10" t="s">
        <v>559</v>
      </c>
      <c r="I185" s="33" t="s">
        <v>1082</v>
      </c>
      <c r="J185" s="10" t="s">
        <v>559</v>
      </c>
      <c r="K185" s="10" t="s">
        <v>559</v>
      </c>
      <c r="L185" s="34" t="s">
        <v>559</v>
      </c>
      <c r="M185" s="10" t="s">
        <v>559</v>
      </c>
      <c r="N185" s="66"/>
      <c r="O185" s="10" t="s">
        <v>559</v>
      </c>
      <c r="P185" s="34" t="s">
        <v>559</v>
      </c>
      <c r="Q185" s="10">
        <v>160.1</v>
      </c>
      <c r="R185" s="10" t="s">
        <v>559</v>
      </c>
      <c r="S185" s="10" t="s">
        <v>559</v>
      </c>
      <c r="T185" s="10" t="s">
        <v>559</v>
      </c>
      <c r="U185" s="33"/>
      <c r="V185" s="33" t="s">
        <v>1083</v>
      </c>
      <c r="W185" s="11" t="s">
        <v>1306</v>
      </c>
      <c r="X185" s="44"/>
      <c r="Y185" s="10" t="s">
        <v>559</v>
      </c>
      <c r="Z185" s="10" t="s">
        <v>559</v>
      </c>
      <c r="AA185" s="10" t="s">
        <v>559</v>
      </c>
      <c r="AB185" s="10" t="s">
        <v>559</v>
      </c>
      <c r="AC185" s="95" t="s">
        <v>1307</v>
      </c>
      <c r="AD185" s="15">
        <v>182</v>
      </c>
      <c r="AE185" s="92"/>
      <c r="AF185" s="92"/>
    </row>
    <row r="186" spans="1:32" ht="20.100000000000001" customHeight="1">
      <c r="A186" s="12">
        <v>183</v>
      </c>
      <c r="B186" s="13" t="s">
        <v>1308</v>
      </c>
      <c r="C186" s="13" t="s">
        <v>1309</v>
      </c>
      <c r="D186" s="13" t="s">
        <v>1310</v>
      </c>
      <c r="E186" s="13" t="s">
        <v>1417</v>
      </c>
      <c r="F186" s="12" t="s">
        <v>1468</v>
      </c>
      <c r="G186" s="12" t="s">
        <v>1468</v>
      </c>
      <c r="H186" s="12" t="s">
        <v>1468</v>
      </c>
      <c r="I186" s="13" t="s">
        <v>1418</v>
      </c>
      <c r="J186" s="12">
        <v>2.2000000000000002</v>
      </c>
      <c r="K186" s="12" t="s">
        <v>1419</v>
      </c>
      <c r="L186" s="12" t="s">
        <v>559</v>
      </c>
      <c r="M186" s="12" t="s">
        <v>559</v>
      </c>
      <c r="N186" s="67"/>
      <c r="O186" s="12" t="s">
        <v>1468</v>
      </c>
      <c r="P186" s="35" t="s">
        <v>1420</v>
      </c>
      <c r="Q186" s="12">
        <v>44.01</v>
      </c>
      <c r="R186" s="12">
        <v>1.23</v>
      </c>
      <c r="S186" s="12" t="s">
        <v>1468</v>
      </c>
      <c r="T186" s="12" t="s">
        <v>1468</v>
      </c>
      <c r="U186" s="85" t="s">
        <v>1173</v>
      </c>
      <c r="V186" s="13" t="s">
        <v>1174</v>
      </c>
      <c r="W186" s="85" t="s">
        <v>1427</v>
      </c>
      <c r="X186" s="12"/>
      <c r="Y186" s="12" t="s">
        <v>1468</v>
      </c>
      <c r="Z186" s="12" t="s">
        <v>559</v>
      </c>
      <c r="AA186" s="12" t="s">
        <v>1468</v>
      </c>
      <c r="AB186" s="12" t="s">
        <v>1468</v>
      </c>
      <c r="AC186" s="94" t="s">
        <v>1468</v>
      </c>
      <c r="AD186" s="15">
        <v>183</v>
      </c>
      <c r="AE186" s="92"/>
      <c r="AF186" s="92"/>
    </row>
    <row r="187" spans="1:32" ht="20.100000000000001" customHeight="1">
      <c r="A187" s="10">
        <v>184</v>
      </c>
      <c r="B187" s="33" t="s">
        <v>16</v>
      </c>
      <c r="C187" s="33" t="s">
        <v>19</v>
      </c>
      <c r="D187" s="33" t="s">
        <v>493</v>
      </c>
      <c r="E187" s="33" t="s">
        <v>311</v>
      </c>
      <c r="F187" s="10" t="s">
        <v>559</v>
      </c>
      <c r="G187" s="10" t="s">
        <v>559</v>
      </c>
      <c r="H187" s="10" t="s">
        <v>1128</v>
      </c>
      <c r="I187" s="33" t="s">
        <v>312</v>
      </c>
      <c r="J187" s="10">
        <v>4.0999999999999996</v>
      </c>
      <c r="K187" s="10">
        <v>2213</v>
      </c>
      <c r="L187" s="34" t="s">
        <v>559</v>
      </c>
      <c r="M187" s="10" t="s">
        <v>559</v>
      </c>
      <c r="N187" s="66"/>
      <c r="O187" s="10" t="s">
        <v>559</v>
      </c>
      <c r="P187" s="34" t="s">
        <v>313</v>
      </c>
      <c r="Q187" s="10" t="s">
        <v>559</v>
      </c>
      <c r="R187" s="10">
        <v>1.46</v>
      </c>
      <c r="S187" s="10" t="s">
        <v>1653</v>
      </c>
      <c r="T187" s="10" t="s">
        <v>1428</v>
      </c>
      <c r="U187" s="33"/>
      <c r="V187" s="33" t="s">
        <v>1654</v>
      </c>
      <c r="W187" s="11" t="s">
        <v>1655</v>
      </c>
      <c r="X187" s="44"/>
      <c r="Y187" s="10" t="s">
        <v>62</v>
      </c>
      <c r="Z187" s="10" t="s">
        <v>559</v>
      </c>
      <c r="AA187" s="95" t="s">
        <v>559</v>
      </c>
      <c r="AB187" s="10" t="s">
        <v>62</v>
      </c>
      <c r="AC187" s="95" t="s">
        <v>67</v>
      </c>
      <c r="AD187" s="15">
        <v>184</v>
      </c>
      <c r="AE187" s="92"/>
      <c r="AF187" s="92"/>
    </row>
    <row r="188" spans="1:32" ht="20.100000000000001" customHeight="1">
      <c r="A188" s="12">
        <v>185</v>
      </c>
      <c r="B188" s="13" t="s">
        <v>17</v>
      </c>
      <c r="C188" s="13"/>
      <c r="D188" s="13" t="s">
        <v>1329</v>
      </c>
      <c r="E188" s="13" t="s">
        <v>1330</v>
      </c>
      <c r="F188" s="12" t="s">
        <v>1468</v>
      </c>
      <c r="G188" s="12" t="s">
        <v>1696</v>
      </c>
      <c r="H188" s="12" t="s">
        <v>1468</v>
      </c>
      <c r="I188" s="41" t="s">
        <v>930</v>
      </c>
      <c r="J188" s="35" t="s">
        <v>931</v>
      </c>
      <c r="K188" s="12">
        <v>1282</v>
      </c>
      <c r="L188" s="35" t="s">
        <v>932</v>
      </c>
      <c r="M188" s="12" t="s">
        <v>1334</v>
      </c>
      <c r="N188" s="67"/>
      <c r="O188" s="12" t="s">
        <v>1468</v>
      </c>
      <c r="P188" s="35" t="s">
        <v>1335</v>
      </c>
      <c r="Q188" s="12">
        <v>79.099999999999994</v>
      </c>
      <c r="R188" s="12">
        <v>0.97799999999999998</v>
      </c>
      <c r="S188" s="12" t="s">
        <v>1336</v>
      </c>
      <c r="T188" s="12" t="s">
        <v>1337</v>
      </c>
      <c r="U188" s="13"/>
      <c r="V188" s="13" t="s">
        <v>1338</v>
      </c>
      <c r="W188" s="14" t="s">
        <v>1339</v>
      </c>
      <c r="X188" s="16"/>
      <c r="Y188" s="12" t="s">
        <v>1552</v>
      </c>
      <c r="Z188" s="12" t="s">
        <v>1468</v>
      </c>
      <c r="AA188" s="12" t="s">
        <v>1468</v>
      </c>
      <c r="AB188" s="12" t="s">
        <v>1552</v>
      </c>
      <c r="AC188" s="94" t="s">
        <v>67</v>
      </c>
      <c r="AD188" s="15">
        <v>185</v>
      </c>
    </row>
    <row r="189" spans="1:32" ht="20.100000000000001" customHeight="1">
      <c r="A189" s="10">
        <v>186</v>
      </c>
      <c r="B189" s="33" t="s">
        <v>18</v>
      </c>
      <c r="C189" s="33" t="s">
        <v>1340</v>
      </c>
      <c r="D189" s="33" t="s">
        <v>1341</v>
      </c>
      <c r="E189" s="33" t="s">
        <v>923</v>
      </c>
      <c r="F189" s="10" t="s">
        <v>1468</v>
      </c>
      <c r="G189" s="10" t="s">
        <v>1468</v>
      </c>
      <c r="H189" s="10" t="s">
        <v>1468</v>
      </c>
      <c r="I189" s="42" t="s">
        <v>924</v>
      </c>
      <c r="J189" s="10" t="s">
        <v>1468</v>
      </c>
      <c r="K189" s="10" t="s">
        <v>1468</v>
      </c>
      <c r="L189" s="34" t="s">
        <v>1468</v>
      </c>
      <c r="M189" s="10" t="s">
        <v>1468</v>
      </c>
      <c r="N189" s="66"/>
      <c r="O189" s="10" t="s">
        <v>1468</v>
      </c>
      <c r="P189" s="34" t="s">
        <v>1468</v>
      </c>
      <c r="Q189" s="10">
        <v>479.02</v>
      </c>
      <c r="R189" s="10" t="s">
        <v>1468</v>
      </c>
      <c r="S189" s="10" t="s">
        <v>1468</v>
      </c>
      <c r="T189" s="10" t="s">
        <v>1468</v>
      </c>
      <c r="U189" s="33" t="s">
        <v>1205</v>
      </c>
      <c r="V189" s="33" t="s">
        <v>944</v>
      </c>
      <c r="W189" s="11" t="s">
        <v>945</v>
      </c>
      <c r="X189" s="44"/>
      <c r="Y189" s="10" t="s">
        <v>1468</v>
      </c>
      <c r="Z189" s="10" t="s">
        <v>1468</v>
      </c>
      <c r="AA189" s="10" t="s">
        <v>1468</v>
      </c>
      <c r="AB189" s="10" t="s">
        <v>1468</v>
      </c>
      <c r="AC189" s="95" t="s">
        <v>67</v>
      </c>
      <c r="AD189" s="15">
        <v>186</v>
      </c>
    </row>
    <row r="190" spans="1:32" ht="20.100000000000001" customHeight="1">
      <c r="A190" s="12">
        <v>187</v>
      </c>
      <c r="B190" s="13" t="s">
        <v>946</v>
      </c>
      <c r="C190" s="13" t="s">
        <v>947</v>
      </c>
      <c r="D190" s="13" t="s">
        <v>948</v>
      </c>
      <c r="E190" s="13" t="s">
        <v>949</v>
      </c>
      <c r="F190" s="12" t="s">
        <v>1468</v>
      </c>
      <c r="G190" s="12" t="s">
        <v>1468</v>
      </c>
      <c r="H190" s="12" t="s">
        <v>1468</v>
      </c>
      <c r="I190" s="41" t="s">
        <v>950</v>
      </c>
      <c r="J190" s="12" t="s">
        <v>1468</v>
      </c>
      <c r="K190" s="12" t="s">
        <v>1468</v>
      </c>
      <c r="L190" s="35" t="s">
        <v>1468</v>
      </c>
      <c r="M190" s="12" t="s">
        <v>1468</v>
      </c>
      <c r="N190" s="67"/>
      <c r="O190" s="12" t="s">
        <v>1468</v>
      </c>
      <c r="P190" s="35" t="s">
        <v>1468</v>
      </c>
      <c r="Q190" s="12">
        <v>516.57339999999999</v>
      </c>
      <c r="R190" s="12" t="s">
        <v>1468</v>
      </c>
      <c r="S190" s="12" t="s">
        <v>1468</v>
      </c>
      <c r="T190" s="12" t="s">
        <v>1468</v>
      </c>
      <c r="U190" s="13"/>
      <c r="V190" s="13"/>
      <c r="W190" s="14" t="s">
        <v>951</v>
      </c>
      <c r="X190" s="16"/>
      <c r="Y190" s="12" t="s">
        <v>559</v>
      </c>
      <c r="Z190" s="12" t="s">
        <v>559</v>
      </c>
      <c r="AA190" s="94" t="s">
        <v>559</v>
      </c>
      <c r="AB190" s="12" t="s">
        <v>559</v>
      </c>
      <c r="AC190" s="94" t="s">
        <v>67</v>
      </c>
      <c r="AD190" s="15">
        <v>187</v>
      </c>
    </row>
    <row r="191" spans="1:32" ht="20.100000000000001" customHeight="1">
      <c r="A191" s="10">
        <v>188</v>
      </c>
      <c r="B191" s="33" t="s">
        <v>952</v>
      </c>
      <c r="C191" s="36" t="s">
        <v>922</v>
      </c>
      <c r="D191" s="33" t="s">
        <v>941</v>
      </c>
      <c r="E191" s="33" t="s">
        <v>942</v>
      </c>
      <c r="F191" s="10" t="s">
        <v>1552</v>
      </c>
      <c r="G191" s="10" t="s">
        <v>1468</v>
      </c>
      <c r="H191" s="10" t="s">
        <v>1468</v>
      </c>
      <c r="I191" s="42" t="s">
        <v>943</v>
      </c>
      <c r="J191" s="10">
        <v>6.1</v>
      </c>
      <c r="K191" s="10">
        <v>1593</v>
      </c>
      <c r="L191" s="34" t="s">
        <v>880</v>
      </c>
      <c r="M191" s="10" t="s">
        <v>1334</v>
      </c>
      <c r="N191" s="66"/>
      <c r="O191" s="10" t="s">
        <v>1468</v>
      </c>
      <c r="P191" s="34" t="s">
        <v>912</v>
      </c>
      <c r="Q191" s="10">
        <v>84.9</v>
      </c>
      <c r="R191" s="10">
        <v>1.329</v>
      </c>
      <c r="S191" s="10" t="s">
        <v>1468</v>
      </c>
      <c r="T191" s="10" t="s">
        <v>913</v>
      </c>
      <c r="U191" s="33" t="s">
        <v>832</v>
      </c>
      <c r="V191" s="33" t="s">
        <v>1165</v>
      </c>
      <c r="W191" s="11" t="s">
        <v>1076</v>
      </c>
      <c r="X191" s="44"/>
      <c r="Y191" s="10" t="s">
        <v>1552</v>
      </c>
      <c r="Z191" s="10" t="s">
        <v>559</v>
      </c>
      <c r="AA191" s="95" t="s">
        <v>559</v>
      </c>
      <c r="AB191" s="10" t="s">
        <v>559</v>
      </c>
      <c r="AC191" s="95" t="s">
        <v>67</v>
      </c>
      <c r="AD191" s="15">
        <v>188</v>
      </c>
    </row>
    <row r="192" spans="1:32" ht="20.100000000000001" customHeight="1">
      <c r="A192" s="12">
        <v>189</v>
      </c>
      <c r="B192" s="13" t="s">
        <v>861</v>
      </c>
      <c r="C192" s="13"/>
      <c r="D192" s="13" t="s">
        <v>1085</v>
      </c>
      <c r="E192" s="13"/>
      <c r="F192" s="12" t="s">
        <v>1468</v>
      </c>
      <c r="G192" s="12" t="s">
        <v>1086</v>
      </c>
      <c r="H192" s="12" t="s">
        <v>1468</v>
      </c>
      <c r="I192" s="41" t="s">
        <v>1087</v>
      </c>
      <c r="J192" s="12">
        <v>4.0999999999999996</v>
      </c>
      <c r="K192" s="12">
        <v>1325</v>
      </c>
      <c r="L192" s="35" t="s">
        <v>1088</v>
      </c>
      <c r="M192" s="12" t="s">
        <v>1089</v>
      </c>
      <c r="N192" s="67"/>
      <c r="O192" s="12" t="s">
        <v>1468</v>
      </c>
      <c r="P192" s="35" t="s">
        <v>1468</v>
      </c>
      <c r="Q192" s="12">
        <v>198.14</v>
      </c>
      <c r="R192" s="12" t="s">
        <v>1468</v>
      </c>
      <c r="S192" s="12" t="s">
        <v>1468</v>
      </c>
      <c r="T192" s="12" t="s">
        <v>1468</v>
      </c>
      <c r="U192" s="13" t="s">
        <v>1090</v>
      </c>
      <c r="V192" s="13" t="s">
        <v>1685</v>
      </c>
      <c r="W192" s="14" t="s">
        <v>1686</v>
      </c>
      <c r="X192" s="16"/>
      <c r="Y192" s="12" t="s">
        <v>1468</v>
      </c>
      <c r="Z192" s="12" t="s">
        <v>1468</v>
      </c>
      <c r="AA192" s="94" t="s">
        <v>1468</v>
      </c>
      <c r="AB192" s="12" t="s">
        <v>1552</v>
      </c>
      <c r="AC192" s="94" t="s">
        <v>67</v>
      </c>
      <c r="AD192" s="15">
        <v>189</v>
      </c>
    </row>
    <row r="193" spans="1:30" ht="20.100000000000001" customHeight="1">
      <c r="A193" s="37">
        <v>190</v>
      </c>
      <c r="B193" s="38" t="s">
        <v>1406</v>
      </c>
      <c r="C193" s="38" t="s">
        <v>1693</v>
      </c>
      <c r="D193" s="38" t="s">
        <v>1687</v>
      </c>
      <c r="E193" s="38" t="s">
        <v>843</v>
      </c>
      <c r="F193" s="37" t="s">
        <v>1468</v>
      </c>
      <c r="G193" s="37" t="s">
        <v>1468</v>
      </c>
      <c r="H193" s="37" t="s">
        <v>1468</v>
      </c>
      <c r="I193" s="43" t="s">
        <v>844</v>
      </c>
      <c r="J193" s="37" t="s">
        <v>1468</v>
      </c>
      <c r="K193" s="37" t="s">
        <v>1468</v>
      </c>
      <c r="L193" s="39" t="s">
        <v>1468</v>
      </c>
      <c r="M193" s="37" t="s">
        <v>1468</v>
      </c>
      <c r="N193" s="68"/>
      <c r="O193" s="37"/>
      <c r="P193" s="39" t="s">
        <v>1468</v>
      </c>
      <c r="Q193" s="37">
        <v>159.62</v>
      </c>
      <c r="R193" s="37" t="s">
        <v>1468</v>
      </c>
      <c r="S193" s="37" t="s">
        <v>1468</v>
      </c>
      <c r="T193" s="37" t="s">
        <v>1468</v>
      </c>
      <c r="U193" s="38" t="s">
        <v>1332</v>
      </c>
      <c r="V193" s="38"/>
      <c r="W193" s="40" t="s">
        <v>845</v>
      </c>
      <c r="X193" s="45"/>
      <c r="Y193" s="37" t="s">
        <v>1468</v>
      </c>
      <c r="Z193" s="37" t="s">
        <v>559</v>
      </c>
      <c r="AA193" s="96" t="s">
        <v>559</v>
      </c>
      <c r="AB193" s="37" t="s">
        <v>559</v>
      </c>
      <c r="AC193" s="96" t="s">
        <v>67</v>
      </c>
      <c r="AD193" s="15">
        <v>190</v>
      </c>
    </row>
    <row r="194" spans="1:30" ht="20.100000000000001" customHeight="1">
      <c r="A194" s="12">
        <v>191</v>
      </c>
      <c r="B194" s="13" t="s">
        <v>1175</v>
      </c>
      <c r="C194" s="13"/>
      <c r="D194" s="13" t="s">
        <v>1176</v>
      </c>
      <c r="E194" s="13"/>
      <c r="F194" s="12" t="s">
        <v>1468</v>
      </c>
      <c r="G194" s="12" t="s">
        <v>559</v>
      </c>
      <c r="H194" s="12" t="s">
        <v>559</v>
      </c>
      <c r="I194" s="41" t="s">
        <v>1177</v>
      </c>
      <c r="J194" s="12" t="s">
        <v>1468</v>
      </c>
      <c r="K194" s="12" t="s">
        <v>559</v>
      </c>
      <c r="L194" s="12" t="s">
        <v>559</v>
      </c>
      <c r="M194" s="12" t="s">
        <v>559</v>
      </c>
      <c r="N194" s="67"/>
      <c r="O194" s="12"/>
      <c r="P194" s="35" t="s">
        <v>1178</v>
      </c>
      <c r="Q194" s="12">
        <v>95.2</v>
      </c>
      <c r="R194" s="12">
        <v>2.2999999999999998</v>
      </c>
      <c r="S194" s="12" t="s">
        <v>1179</v>
      </c>
      <c r="T194" s="12" t="s">
        <v>1179</v>
      </c>
      <c r="U194" s="13" t="s">
        <v>1279</v>
      </c>
      <c r="V194" s="13" t="s">
        <v>1421</v>
      </c>
      <c r="W194" s="14" t="s">
        <v>1422</v>
      </c>
      <c r="X194" s="16"/>
      <c r="Y194" s="12" t="s">
        <v>559</v>
      </c>
      <c r="Z194" s="12" t="s">
        <v>559</v>
      </c>
      <c r="AA194" s="12" t="s">
        <v>559</v>
      </c>
      <c r="AB194" s="12" t="s">
        <v>559</v>
      </c>
      <c r="AC194" s="94" t="s">
        <v>1706</v>
      </c>
      <c r="AD194" s="15">
        <v>191</v>
      </c>
    </row>
    <row r="195" spans="1:30" ht="20.100000000000001" customHeight="1">
      <c r="A195" s="10">
        <v>192</v>
      </c>
      <c r="B195" s="33" t="s">
        <v>1423</v>
      </c>
      <c r="C195" s="36"/>
      <c r="D195" s="33" t="s">
        <v>1424</v>
      </c>
      <c r="E195" s="33"/>
      <c r="F195" s="10" t="s">
        <v>1468</v>
      </c>
      <c r="G195" s="10" t="s">
        <v>559</v>
      </c>
      <c r="H195" s="10" t="s">
        <v>559</v>
      </c>
      <c r="I195" s="33" t="s">
        <v>1425</v>
      </c>
      <c r="J195" s="10" t="s">
        <v>559</v>
      </c>
      <c r="K195" s="10" t="s">
        <v>559</v>
      </c>
      <c r="L195" s="34" t="s">
        <v>559</v>
      </c>
      <c r="M195" s="10" t="s">
        <v>559</v>
      </c>
      <c r="N195" s="66" t="s">
        <v>559</v>
      </c>
      <c r="O195" s="10" t="s">
        <v>559</v>
      </c>
      <c r="P195" s="34" t="s">
        <v>559</v>
      </c>
      <c r="Q195" s="10">
        <v>110.98</v>
      </c>
      <c r="R195" s="10">
        <v>2.15</v>
      </c>
      <c r="S195" s="10" t="s">
        <v>559</v>
      </c>
      <c r="T195" s="10" t="s">
        <v>559</v>
      </c>
      <c r="U195" s="33" t="s">
        <v>1279</v>
      </c>
      <c r="V195" s="33"/>
      <c r="W195" s="11" t="s">
        <v>1426</v>
      </c>
      <c r="X195" s="44"/>
      <c r="Y195" s="10" t="s">
        <v>559</v>
      </c>
      <c r="Z195" s="10" t="s">
        <v>559</v>
      </c>
      <c r="AA195" s="10" t="s">
        <v>559</v>
      </c>
      <c r="AB195" s="10" t="s">
        <v>559</v>
      </c>
      <c r="AC195" s="95" t="s">
        <v>67</v>
      </c>
      <c r="AD195" s="15">
        <v>192</v>
      </c>
    </row>
    <row r="196" spans="1:30" ht="20.100000000000001" customHeight="1">
      <c r="A196" s="12">
        <v>193</v>
      </c>
      <c r="B196" s="13" t="s">
        <v>1288</v>
      </c>
      <c r="C196" s="13"/>
      <c r="D196" s="13" t="s">
        <v>1289</v>
      </c>
      <c r="E196" s="13"/>
      <c r="F196" s="12" t="s">
        <v>559</v>
      </c>
      <c r="G196" s="12" t="s">
        <v>559</v>
      </c>
      <c r="H196" s="12" t="s">
        <v>559</v>
      </c>
      <c r="I196" s="13" t="s">
        <v>1290</v>
      </c>
      <c r="J196" s="12" t="s">
        <v>559</v>
      </c>
      <c r="K196" s="12" t="s">
        <v>559</v>
      </c>
      <c r="L196" s="12" t="s">
        <v>559</v>
      </c>
      <c r="M196" s="12" t="s">
        <v>559</v>
      </c>
      <c r="N196" s="67"/>
      <c r="O196" s="12"/>
      <c r="P196" s="12" t="s">
        <v>559</v>
      </c>
      <c r="Q196" s="12">
        <v>322.19</v>
      </c>
      <c r="R196" s="12">
        <v>1.46</v>
      </c>
      <c r="S196" s="12" t="s">
        <v>559</v>
      </c>
      <c r="T196" s="12" t="s">
        <v>559</v>
      </c>
      <c r="U196" s="85" t="s">
        <v>1343</v>
      </c>
      <c r="V196" s="13"/>
      <c r="W196" s="85" t="s">
        <v>1291</v>
      </c>
      <c r="X196" s="12"/>
      <c r="Y196" s="12" t="s">
        <v>559</v>
      </c>
      <c r="Z196" s="12" t="s">
        <v>559</v>
      </c>
      <c r="AA196" s="12" t="s">
        <v>559</v>
      </c>
      <c r="AB196" s="12" t="s">
        <v>559</v>
      </c>
      <c r="AC196" s="94" t="s">
        <v>559</v>
      </c>
      <c r="AD196" s="15">
        <v>193</v>
      </c>
    </row>
    <row r="197" spans="1:30" ht="20.100000000000001" customHeight="1">
      <c r="A197" s="10">
        <v>194</v>
      </c>
      <c r="B197" s="33" t="s">
        <v>1683</v>
      </c>
      <c r="C197" s="33"/>
      <c r="D197" s="33" t="s">
        <v>1292</v>
      </c>
      <c r="E197" s="33"/>
      <c r="F197" s="10" t="s">
        <v>1468</v>
      </c>
      <c r="G197" s="10" t="s">
        <v>559</v>
      </c>
      <c r="H197" s="10" t="s">
        <v>559</v>
      </c>
      <c r="I197" s="33" t="s">
        <v>1293</v>
      </c>
      <c r="J197" s="10" t="s">
        <v>559</v>
      </c>
      <c r="K197" s="10" t="s">
        <v>559</v>
      </c>
      <c r="L197" s="34" t="s">
        <v>559</v>
      </c>
      <c r="M197" s="10" t="s">
        <v>559</v>
      </c>
      <c r="N197" s="66" t="s">
        <v>559</v>
      </c>
      <c r="O197" s="10" t="s">
        <v>559</v>
      </c>
      <c r="P197" s="34" t="s">
        <v>559</v>
      </c>
      <c r="Q197" s="10">
        <v>362.13</v>
      </c>
      <c r="R197" s="10" t="s">
        <v>559</v>
      </c>
      <c r="S197" s="10" t="s">
        <v>559</v>
      </c>
      <c r="T197" s="10" t="s">
        <v>559</v>
      </c>
      <c r="U197" s="33" t="s">
        <v>1294</v>
      </c>
      <c r="V197" s="33"/>
      <c r="W197" s="11" t="s">
        <v>1301</v>
      </c>
      <c r="X197" s="44"/>
      <c r="Y197" s="10" t="s">
        <v>559</v>
      </c>
      <c r="Z197" s="10" t="s">
        <v>559</v>
      </c>
      <c r="AA197" s="95" t="s">
        <v>559</v>
      </c>
      <c r="AB197" s="10" t="s">
        <v>559</v>
      </c>
      <c r="AC197" s="95" t="s">
        <v>559</v>
      </c>
      <c r="AD197" s="15">
        <v>194</v>
      </c>
    </row>
    <row r="198" spans="1:30" ht="20.100000000000001" customHeight="1">
      <c r="A198" s="12">
        <v>195</v>
      </c>
      <c r="B198" s="13" t="s">
        <v>199</v>
      </c>
      <c r="C198" s="13" t="s">
        <v>1302</v>
      </c>
      <c r="D198" s="13" t="s">
        <v>199</v>
      </c>
      <c r="E198" s="13" t="s">
        <v>1188</v>
      </c>
      <c r="F198" s="12" t="s">
        <v>62</v>
      </c>
      <c r="G198" s="12" t="s">
        <v>559</v>
      </c>
      <c r="H198" s="12" t="s">
        <v>1189</v>
      </c>
      <c r="I198" s="41" t="s">
        <v>1190</v>
      </c>
      <c r="J198" s="12">
        <v>6.1</v>
      </c>
      <c r="K198" s="12">
        <v>2761</v>
      </c>
      <c r="L198" s="35" t="s">
        <v>1454</v>
      </c>
      <c r="M198" s="12" t="s">
        <v>1453</v>
      </c>
      <c r="N198" s="67"/>
      <c r="O198" s="12" t="s">
        <v>1468</v>
      </c>
      <c r="P198" s="35" t="s">
        <v>1102</v>
      </c>
      <c r="Q198" s="12">
        <v>290.8</v>
      </c>
      <c r="R198" s="12">
        <v>1.87</v>
      </c>
      <c r="S198" s="12" t="s">
        <v>1179</v>
      </c>
      <c r="T198" s="12" t="s">
        <v>1179</v>
      </c>
      <c r="U198" s="13" t="s">
        <v>1037</v>
      </c>
      <c r="V198" s="13" t="s">
        <v>1091</v>
      </c>
      <c r="W198" s="14" t="s">
        <v>1092</v>
      </c>
      <c r="X198" s="16"/>
      <c r="Y198" s="12" t="s">
        <v>62</v>
      </c>
      <c r="Z198" s="12" t="s">
        <v>62</v>
      </c>
      <c r="AA198" s="12" t="s">
        <v>559</v>
      </c>
      <c r="AB198" s="12" t="s">
        <v>559</v>
      </c>
      <c r="AC198" s="94" t="s">
        <v>67</v>
      </c>
      <c r="AD198" s="15">
        <v>195</v>
      </c>
    </row>
    <row r="199" spans="1:30" ht="20.100000000000001" customHeight="1">
      <c r="A199" s="10">
        <v>196</v>
      </c>
      <c r="B199" s="33" t="s">
        <v>198</v>
      </c>
      <c r="C199" s="33"/>
      <c r="D199" s="33" t="s">
        <v>1038</v>
      </c>
      <c r="E199" s="33" t="s">
        <v>1039</v>
      </c>
      <c r="F199" s="10" t="s">
        <v>1552</v>
      </c>
      <c r="G199" s="10" t="s">
        <v>559</v>
      </c>
      <c r="H199" s="10" t="s">
        <v>559</v>
      </c>
      <c r="I199" s="42" t="s">
        <v>833</v>
      </c>
      <c r="J199" s="10">
        <v>9</v>
      </c>
      <c r="K199" s="10">
        <v>3077</v>
      </c>
      <c r="L199" s="34" t="s">
        <v>880</v>
      </c>
      <c r="M199" s="10" t="s">
        <v>1409</v>
      </c>
      <c r="N199" s="66"/>
      <c r="O199" s="10" t="s">
        <v>1468</v>
      </c>
      <c r="P199" s="34" t="s">
        <v>1412</v>
      </c>
      <c r="Q199" s="10">
        <v>154.19999999999999</v>
      </c>
      <c r="R199" s="10">
        <v>1.04</v>
      </c>
      <c r="S199" s="10" t="s">
        <v>1413</v>
      </c>
      <c r="T199" s="10" t="s">
        <v>1414</v>
      </c>
      <c r="U199" s="33" t="s">
        <v>1037</v>
      </c>
      <c r="V199" s="33"/>
      <c r="W199" s="11" t="s">
        <v>1415</v>
      </c>
      <c r="X199" s="44"/>
      <c r="Y199" s="10" t="s">
        <v>62</v>
      </c>
      <c r="Z199" s="10" t="s">
        <v>62</v>
      </c>
      <c r="AA199" s="10" t="s">
        <v>559</v>
      </c>
      <c r="AB199" s="10" t="s">
        <v>559</v>
      </c>
      <c r="AC199" s="95" t="s">
        <v>67</v>
      </c>
      <c r="AD199" s="15">
        <v>196</v>
      </c>
    </row>
    <row r="200" spans="1:30" ht="20.100000000000001" customHeight="1">
      <c r="A200" s="12">
        <v>197</v>
      </c>
      <c r="B200" s="13" t="s">
        <v>1767</v>
      </c>
      <c r="C200" s="13" t="s">
        <v>1684</v>
      </c>
      <c r="D200" s="13" t="s">
        <v>1416</v>
      </c>
      <c r="E200" s="13" t="s">
        <v>1295</v>
      </c>
      <c r="F200" s="12" t="s">
        <v>1552</v>
      </c>
      <c r="G200" s="12" t="s">
        <v>559</v>
      </c>
      <c r="H200" s="12" t="s">
        <v>1296</v>
      </c>
      <c r="I200" s="41" t="s">
        <v>1297</v>
      </c>
      <c r="J200" s="12">
        <v>6.1</v>
      </c>
      <c r="K200" s="12">
        <v>3018</v>
      </c>
      <c r="L200" s="35" t="s">
        <v>1454</v>
      </c>
      <c r="M200" s="12" t="s">
        <v>1453</v>
      </c>
      <c r="N200" s="67"/>
      <c r="O200" s="12" t="s">
        <v>1468</v>
      </c>
      <c r="P200" s="35" t="s">
        <v>1073</v>
      </c>
      <c r="Q200" s="12">
        <v>220.98</v>
      </c>
      <c r="R200" s="12">
        <v>1.4</v>
      </c>
      <c r="S200" s="12" t="s">
        <v>750</v>
      </c>
      <c r="T200" s="12" t="s">
        <v>1179</v>
      </c>
      <c r="U200" s="13" t="s">
        <v>1037</v>
      </c>
      <c r="V200" s="13" t="s">
        <v>826</v>
      </c>
      <c r="W200" s="14" t="s">
        <v>827</v>
      </c>
      <c r="X200" s="16"/>
      <c r="Y200" s="12" t="s">
        <v>62</v>
      </c>
      <c r="Z200" s="12" t="s">
        <v>62</v>
      </c>
      <c r="AA200" s="12" t="s">
        <v>559</v>
      </c>
      <c r="AB200" s="12" t="s">
        <v>559</v>
      </c>
      <c r="AC200" s="94" t="s">
        <v>67</v>
      </c>
      <c r="AD200" s="15">
        <v>197</v>
      </c>
    </row>
    <row r="201" spans="1:30" ht="20.100000000000001" customHeight="1">
      <c r="A201" s="10">
        <v>198</v>
      </c>
      <c r="B201" s="33" t="s">
        <v>1051</v>
      </c>
      <c r="C201" s="36" t="s">
        <v>1099</v>
      </c>
      <c r="D201" s="33" t="s">
        <v>1100</v>
      </c>
      <c r="E201" s="33"/>
      <c r="F201" s="10" t="s">
        <v>559</v>
      </c>
      <c r="G201" s="10" t="s">
        <v>559</v>
      </c>
      <c r="H201" s="10" t="s">
        <v>559</v>
      </c>
      <c r="I201" s="42" t="s">
        <v>763</v>
      </c>
      <c r="J201" s="10" t="s">
        <v>559</v>
      </c>
      <c r="K201" s="10" t="s">
        <v>559</v>
      </c>
      <c r="L201" s="34" t="s">
        <v>559</v>
      </c>
      <c r="M201" s="10" t="s">
        <v>559</v>
      </c>
      <c r="N201" s="66" t="s">
        <v>559</v>
      </c>
      <c r="O201" s="10" t="s">
        <v>559</v>
      </c>
      <c r="P201" s="34" t="s">
        <v>559</v>
      </c>
      <c r="Q201" s="10" t="s">
        <v>559</v>
      </c>
      <c r="R201" s="10">
        <v>1</v>
      </c>
      <c r="S201" s="10" t="s">
        <v>559</v>
      </c>
      <c r="T201" s="10" t="s">
        <v>559</v>
      </c>
      <c r="U201" s="33" t="s">
        <v>938</v>
      </c>
      <c r="V201" s="33"/>
      <c r="W201" s="11" t="s">
        <v>939</v>
      </c>
      <c r="X201" s="44"/>
      <c r="Y201" s="10" t="s">
        <v>559</v>
      </c>
      <c r="Z201" s="10" t="s">
        <v>559</v>
      </c>
      <c r="AA201" s="95" t="s">
        <v>559</v>
      </c>
      <c r="AB201" s="10" t="s">
        <v>559</v>
      </c>
      <c r="AC201" s="95" t="s">
        <v>67</v>
      </c>
      <c r="AD201" s="15">
        <v>198</v>
      </c>
    </row>
    <row r="202" spans="1:30" ht="20.100000000000001" customHeight="1">
      <c r="A202" s="12">
        <v>199</v>
      </c>
      <c r="B202" s="13" t="s">
        <v>1404</v>
      </c>
      <c r="C202" s="13"/>
      <c r="D202" s="13" t="s">
        <v>1542</v>
      </c>
      <c r="E202" s="13"/>
      <c r="F202" s="12" t="s">
        <v>559</v>
      </c>
      <c r="G202" s="12" t="s">
        <v>559</v>
      </c>
      <c r="H202" s="12" t="s">
        <v>559</v>
      </c>
      <c r="I202" s="41" t="s">
        <v>1063</v>
      </c>
      <c r="J202" s="12" t="s">
        <v>559</v>
      </c>
      <c r="K202" s="12" t="s">
        <v>559</v>
      </c>
      <c r="L202" s="35" t="s">
        <v>559</v>
      </c>
      <c r="M202" s="12" t="s">
        <v>559</v>
      </c>
      <c r="N202" s="67" t="s">
        <v>559</v>
      </c>
      <c r="O202" s="12" t="s">
        <v>559</v>
      </c>
      <c r="P202" s="35" t="s">
        <v>559</v>
      </c>
      <c r="Q202" s="12" t="s">
        <v>559</v>
      </c>
      <c r="R202" s="12">
        <v>1</v>
      </c>
      <c r="S202" s="12" t="s">
        <v>559</v>
      </c>
      <c r="T202" s="12" t="s">
        <v>559</v>
      </c>
      <c r="U202" s="13" t="s">
        <v>1331</v>
      </c>
      <c r="V202" s="13"/>
      <c r="W202" s="14" t="s">
        <v>1064</v>
      </c>
      <c r="X202" s="16"/>
      <c r="Y202" s="12" t="s">
        <v>559</v>
      </c>
      <c r="Z202" s="12" t="s">
        <v>559</v>
      </c>
      <c r="AA202" s="94" t="s">
        <v>559</v>
      </c>
      <c r="AB202" s="12" t="s">
        <v>559</v>
      </c>
      <c r="AC202" s="94" t="s">
        <v>67</v>
      </c>
      <c r="AD202" s="15">
        <v>199</v>
      </c>
    </row>
    <row r="203" spans="1:30" ht="20.100000000000001" customHeight="1">
      <c r="A203" s="37">
        <v>200</v>
      </c>
      <c r="B203" s="38" t="s">
        <v>1403</v>
      </c>
      <c r="C203" s="38"/>
      <c r="D203" s="38" t="s">
        <v>1065</v>
      </c>
      <c r="E203" s="38"/>
      <c r="F203" s="37" t="s">
        <v>559</v>
      </c>
      <c r="G203" s="37" t="s">
        <v>559</v>
      </c>
      <c r="H203" s="37" t="s">
        <v>1066</v>
      </c>
      <c r="I203" s="43" t="s">
        <v>1067</v>
      </c>
      <c r="J203" s="37">
        <v>6.1</v>
      </c>
      <c r="K203" s="37">
        <v>1690</v>
      </c>
      <c r="L203" s="39" t="s">
        <v>880</v>
      </c>
      <c r="M203" s="37" t="s">
        <v>1068</v>
      </c>
      <c r="N203" s="68"/>
      <c r="O203" s="37" t="s">
        <v>1552</v>
      </c>
      <c r="P203" s="39" t="s">
        <v>559</v>
      </c>
      <c r="Q203" s="37" t="s">
        <v>559</v>
      </c>
      <c r="R203" s="37">
        <v>1</v>
      </c>
      <c r="S203" s="37" t="s">
        <v>559</v>
      </c>
      <c r="T203" s="37" t="s">
        <v>559</v>
      </c>
      <c r="U203" s="38" t="s">
        <v>1331</v>
      </c>
      <c r="V203" s="38"/>
      <c r="W203" s="40" t="s">
        <v>1069</v>
      </c>
      <c r="X203" s="45"/>
      <c r="Y203" s="37" t="s">
        <v>62</v>
      </c>
      <c r="Z203" s="37" t="s">
        <v>559</v>
      </c>
      <c r="AA203" s="96" t="s">
        <v>559</v>
      </c>
      <c r="AB203" s="37" t="s">
        <v>559</v>
      </c>
      <c r="AC203" s="96" t="s">
        <v>67</v>
      </c>
      <c r="AD203" s="15">
        <v>200</v>
      </c>
    </row>
    <row r="204" spans="1:30" ht="20.100000000000001" customHeight="1">
      <c r="A204" s="12">
        <v>201</v>
      </c>
      <c r="B204" s="13" t="s">
        <v>1159</v>
      </c>
      <c r="C204" s="13"/>
      <c r="D204" s="13" t="s">
        <v>1070</v>
      </c>
      <c r="E204" s="13"/>
      <c r="F204" s="12" t="s">
        <v>559</v>
      </c>
      <c r="G204" s="12" t="s">
        <v>559</v>
      </c>
      <c r="H204" s="12" t="s">
        <v>559</v>
      </c>
      <c r="I204" s="41" t="s">
        <v>1071</v>
      </c>
      <c r="J204" s="93" t="s">
        <v>559</v>
      </c>
      <c r="K204" s="12" t="s">
        <v>559</v>
      </c>
      <c r="L204" s="12" t="s">
        <v>559</v>
      </c>
      <c r="M204" s="12" t="s">
        <v>559</v>
      </c>
      <c r="N204" s="67"/>
      <c r="O204" s="12" t="s">
        <v>559</v>
      </c>
      <c r="P204" s="35" t="s">
        <v>559</v>
      </c>
      <c r="Q204" s="12" t="s">
        <v>559</v>
      </c>
      <c r="R204" s="12">
        <v>1</v>
      </c>
      <c r="S204" s="12" t="s">
        <v>559</v>
      </c>
      <c r="T204" s="12" t="s">
        <v>559</v>
      </c>
      <c r="U204" s="13" t="s">
        <v>1331</v>
      </c>
      <c r="V204" s="13"/>
      <c r="W204" s="14" t="s">
        <v>1072</v>
      </c>
      <c r="X204" s="16"/>
      <c r="Y204" s="12" t="s">
        <v>559</v>
      </c>
      <c r="Z204" s="12" t="s">
        <v>559</v>
      </c>
      <c r="AA204" s="12" t="s">
        <v>559</v>
      </c>
      <c r="AB204" s="12" t="s">
        <v>559</v>
      </c>
      <c r="AC204" s="94" t="s">
        <v>67</v>
      </c>
      <c r="AD204" s="15">
        <v>201</v>
      </c>
    </row>
    <row r="205" spans="1:30" ht="20.100000000000001" customHeight="1">
      <c r="A205" s="10">
        <v>202</v>
      </c>
      <c r="B205" s="33" t="s">
        <v>1158</v>
      </c>
      <c r="C205" s="36"/>
      <c r="D205" s="33" t="s">
        <v>852</v>
      </c>
      <c r="E205" s="33"/>
      <c r="F205" s="10" t="s">
        <v>559</v>
      </c>
      <c r="G205" s="10" t="s">
        <v>559</v>
      </c>
      <c r="H205" s="10" t="s">
        <v>559</v>
      </c>
      <c r="I205" s="33" t="s">
        <v>853</v>
      </c>
      <c r="J205" s="10" t="s">
        <v>559</v>
      </c>
      <c r="K205" s="10" t="s">
        <v>559</v>
      </c>
      <c r="L205" s="34" t="s">
        <v>559</v>
      </c>
      <c r="M205" s="10" t="s">
        <v>559</v>
      </c>
      <c r="N205" s="66"/>
      <c r="O205" s="10" t="s">
        <v>62</v>
      </c>
      <c r="P205" s="34" t="s">
        <v>559</v>
      </c>
      <c r="Q205" s="10" t="s">
        <v>559</v>
      </c>
      <c r="R205" s="10">
        <v>1</v>
      </c>
      <c r="S205" s="10" t="s">
        <v>559</v>
      </c>
      <c r="T205" s="10" t="s">
        <v>559</v>
      </c>
      <c r="U205" s="33" t="s">
        <v>1331</v>
      </c>
      <c r="V205" s="33"/>
      <c r="W205" s="11" t="s">
        <v>854</v>
      </c>
      <c r="X205" s="44"/>
      <c r="Y205" s="10" t="s">
        <v>559</v>
      </c>
      <c r="Z205" s="10" t="s">
        <v>559</v>
      </c>
      <c r="AA205" s="10" t="s">
        <v>559</v>
      </c>
      <c r="AB205" s="10" t="s">
        <v>559</v>
      </c>
      <c r="AC205" s="95" t="s">
        <v>67</v>
      </c>
      <c r="AD205" s="15">
        <v>202</v>
      </c>
    </row>
    <row r="206" spans="1:30" ht="20.100000000000001" customHeight="1">
      <c r="A206" s="12">
        <v>203</v>
      </c>
      <c r="B206" s="13" t="s">
        <v>1157</v>
      </c>
      <c r="C206" s="13"/>
      <c r="D206" s="13" t="s">
        <v>855</v>
      </c>
      <c r="E206" s="13"/>
      <c r="F206" s="12" t="s">
        <v>559</v>
      </c>
      <c r="G206" s="12" t="s">
        <v>559</v>
      </c>
      <c r="H206" s="12" t="s">
        <v>559</v>
      </c>
      <c r="I206" s="13" t="s">
        <v>856</v>
      </c>
      <c r="J206" s="12" t="s">
        <v>559</v>
      </c>
      <c r="K206" s="12" t="s">
        <v>559</v>
      </c>
      <c r="L206" s="12" t="s">
        <v>559</v>
      </c>
      <c r="M206" s="12" t="s">
        <v>559</v>
      </c>
      <c r="N206" s="67"/>
      <c r="O206" s="12" t="s">
        <v>62</v>
      </c>
      <c r="P206" s="12" t="s">
        <v>559</v>
      </c>
      <c r="Q206" s="12" t="s">
        <v>559</v>
      </c>
      <c r="R206" s="12">
        <v>1</v>
      </c>
      <c r="S206" s="12" t="s">
        <v>559</v>
      </c>
      <c r="T206" s="12" t="s">
        <v>559</v>
      </c>
      <c r="U206" s="85" t="s">
        <v>1331</v>
      </c>
      <c r="V206" s="13"/>
      <c r="W206" s="85" t="s">
        <v>857</v>
      </c>
      <c r="X206" s="12"/>
      <c r="Y206" s="12" t="s">
        <v>559</v>
      </c>
      <c r="Z206" s="12" t="s">
        <v>559</v>
      </c>
      <c r="AA206" s="12" t="s">
        <v>559</v>
      </c>
      <c r="AB206" s="12" t="s">
        <v>559</v>
      </c>
      <c r="AC206" s="94" t="s">
        <v>67</v>
      </c>
      <c r="AD206" s="15">
        <v>203</v>
      </c>
    </row>
    <row r="207" spans="1:30" ht="20.100000000000001" customHeight="1">
      <c r="A207" s="10">
        <v>204</v>
      </c>
      <c r="B207" s="33" t="s">
        <v>1172</v>
      </c>
      <c r="C207" s="33"/>
      <c r="D207" s="33" t="s">
        <v>858</v>
      </c>
      <c r="E207" s="33"/>
      <c r="F207" s="10" t="s">
        <v>559</v>
      </c>
      <c r="G207" s="10" t="s">
        <v>559</v>
      </c>
      <c r="H207" s="10" t="s">
        <v>559</v>
      </c>
      <c r="I207" s="33" t="s">
        <v>859</v>
      </c>
      <c r="J207" s="10" t="s">
        <v>559</v>
      </c>
      <c r="K207" s="10" t="s">
        <v>559</v>
      </c>
      <c r="L207" s="34" t="s">
        <v>559</v>
      </c>
      <c r="M207" s="10" t="s">
        <v>559</v>
      </c>
      <c r="N207" s="66"/>
      <c r="O207" s="10" t="s">
        <v>559</v>
      </c>
      <c r="P207" s="34" t="s">
        <v>559</v>
      </c>
      <c r="Q207" s="10" t="s">
        <v>559</v>
      </c>
      <c r="R207" s="10">
        <v>1</v>
      </c>
      <c r="S207" s="10" t="s">
        <v>559</v>
      </c>
      <c r="T207" s="10" t="s">
        <v>559</v>
      </c>
      <c r="U207" s="33" t="s">
        <v>1331</v>
      </c>
      <c r="V207" s="33"/>
      <c r="W207" s="11" t="s">
        <v>860</v>
      </c>
      <c r="X207" s="44"/>
      <c r="Y207" s="10" t="s">
        <v>559</v>
      </c>
      <c r="Z207" s="10" t="s">
        <v>559</v>
      </c>
      <c r="AA207" s="95" t="s">
        <v>559</v>
      </c>
      <c r="AB207" s="10" t="s">
        <v>559</v>
      </c>
      <c r="AC207" s="95" t="s">
        <v>67</v>
      </c>
      <c r="AD207" s="15">
        <v>204</v>
      </c>
    </row>
    <row r="208" spans="1:30" ht="20.100000000000001" customHeight="1">
      <c r="A208" s="12">
        <v>205</v>
      </c>
      <c r="B208" s="13" t="s">
        <v>1171</v>
      </c>
      <c r="C208" s="13"/>
      <c r="D208" s="13" t="s">
        <v>817</v>
      </c>
      <c r="E208" s="13"/>
      <c r="F208" s="12" t="s">
        <v>559</v>
      </c>
      <c r="G208" s="12" t="s">
        <v>559</v>
      </c>
      <c r="H208" s="12" t="s">
        <v>559</v>
      </c>
      <c r="I208" s="41" t="s">
        <v>809</v>
      </c>
      <c r="J208" s="12" t="s">
        <v>559</v>
      </c>
      <c r="K208" s="12" t="s">
        <v>559</v>
      </c>
      <c r="L208" s="35" t="s">
        <v>559</v>
      </c>
      <c r="M208" s="12" t="s">
        <v>559</v>
      </c>
      <c r="N208" s="67"/>
      <c r="O208" s="12" t="s">
        <v>559</v>
      </c>
      <c r="P208" s="35" t="s">
        <v>559</v>
      </c>
      <c r="Q208" s="12" t="s">
        <v>559</v>
      </c>
      <c r="R208" s="12">
        <v>1</v>
      </c>
      <c r="S208" s="12" t="s">
        <v>559</v>
      </c>
      <c r="T208" s="12" t="s">
        <v>559</v>
      </c>
      <c r="U208" s="13" t="s">
        <v>1331</v>
      </c>
      <c r="V208" s="13"/>
      <c r="W208" s="14" t="s">
        <v>810</v>
      </c>
      <c r="X208" s="16"/>
      <c r="Y208" s="12" t="s">
        <v>559</v>
      </c>
      <c r="Z208" s="12" t="s">
        <v>559</v>
      </c>
      <c r="AA208" s="12" t="s">
        <v>559</v>
      </c>
      <c r="AB208" s="12" t="s">
        <v>559</v>
      </c>
      <c r="AC208" s="94" t="s">
        <v>559</v>
      </c>
      <c r="AD208" s="15">
        <v>205</v>
      </c>
    </row>
    <row r="209" spans="1:30" ht="20.100000000000001" customHeight="1">
      <c r="A209" s="10">
        <v>206</v>
      </c>
      <c r="B209" s="33" t="s">
        <v>1170</v>
      </c>
      <c r="C209" s="33"/>
      <c r="D209" s="33" t="s">
        <v>1028</v>
      </c>
      <c r="E209" s="33"/>
      <c r="F209" s="10" t="s">
        <v>559</v>
      </c>
      <c r="G209" s="10" t="s">
        <v>559</v>
      </c>
      <c r="H209" s="10" t="s">
        <v>559</v>
      </c>
      <c r="I209" s="42" t="s">
        <v>559</v>
      </c>
      <c r="J209" s="10" t="s">
        <v>559</v>
      </c>
      <c r="K209" s="10" t="s">
        <v>559</v>
      </c>
      <c r="L209" s="34" t="s">
        <v>559</v>
      </c>
      <c r="M209" s="10" t="s">
        <v>559</v>
      </c>
      <c r="N209" s="66"/>
      <c r="O209" s="10" t="s">
        <v>1552</v>
      </c>
      <c r="P209" s="34" t="s">
        <v>559</v>
      </c>
      <c r="Q209" s="10" t="s">
        <v>559</v>
      </c>
      <c r="R209" s="10">
        <v>1</v>
      </c>
      <c r="S209" s="10" t="s">
        <v>559</v>
      </c>
      <c r="T209" s="10" t="s">
        <v>559</v>
      </c>
      <c r="U209" s="33" t="s">
        <v>1331</v>
      </c>
      <c r="V209" s="33"/>
      <c r="W209" s="11" t="s">
        <v>1029</v>
      </c>
      <c r="X209" s="44"/>
      <c r="Y209" s="10" t="s">
        <v>559</v>
      </c>
      <c r="Z209" s="10" t="s">
        <v>559</v>
      </c>
      <c r="AA209" s="10" t="s">
        <v>559</v>
      </c>
      <c r="AB209" s="10" t="s">
        <v>559</v>
      </c>
      <c r="AC209" s="95" t="s">
        <v>559</v>
      </c>
      <c r="AD209" s="15">
        <v>206</v>
      </c>
    </row>
    <row r="210" spans="1:30" ht="20.100000000000001" customHeight="1">
      <c r="A210" s="12">
        <v>207</v>
      </c>
      <c r="B210" s="13" t="s">
        <v>1169</v>
      </c>
      <c r="C210" s="13" t="s">
        <v>994</v>
      </c>
      <c r="D210" s="13" t="s">
        <v>995</v>
      </c>
      <c r="E210" s="13"/>
      <c r="F210" s="12" t="s">
        <v>559</v>
      </c>
      <c r="G210" s="12" t="s">
        <v>559</v>
      </c>
      <c r="H210" s="12" t="s">
        <v>559</v>
      </c>
      <c r="I210" s="41" t="s">
        <v>996</v>
      </c>
      <c r="J210" s="12" t="s">
        <v>559</v>
      </c>
      <c r="K210" s="12" t="s">
        <v>559</v>
      </c>
      <c r="L210" s="35" t="s">
        <v>559</v>
      </c>
      <c r="M210" s="12" t="s">
        <v>559</v>
      </c>
      <c r="N210" s="67"/>
      <c r="O210" s="12" t="s">
        <v>559</v>
      </c>
      <c r="P210" s="35" t="s">
        <v>559</v>
      </c>
      <c r="Q210" s="12" t="s">
        <v>559</v>
      </c>
      <c r="R210" s="12">
        <v>1</v>
      </c>
      <c r="S210" s="12" t="s">
        <v>559</v>
      </c>
      <c r="T210" s="12" t="s">
        <v>559</v>
      </c>
      <c r="U210" s="13" t="s">
        <v>1331</v>
      </c>
      <c r="V210" s="13"/>
      <c r="W210" s="14" t="s">
        <v>997</v>
      </c>
      <c r="X210" s="16"/>
      <c r="Y210" s="12" t="s">
        <v>559</v>
      </c>
      <c r="Z210" s="12" t="s">
        <v>559</v>
      </c>
      <c r="AA210" s="94" t="s">
        <v>559</v>
      </c>
      <c r="AB210" s="12" t="s">
        <v>559</v>
      </c>
      <c r="AC210" s="94" t="s">
        <v>67</v>
      </c>
      <c r="AD210" s="15">
        <v>207</v>
      </c>
    </row>
    <row r="211" spans="1:30" ht="20.100000000000001" customHeight="1">
      <c r="A211" s="10">
        <v>208</v>
      </c>
      <c r="B211" s="33" t="s">
        <v>998</v>
      </c>
      <c r="C211" s="36"/>
      <c r="D211" s="33" t="s">
        <v>840</v>
      </c>
      <c r="E211" s="33"/>
      <c r="F211" s="10" t="s">
        <v>559</v>
      </c>
      <c r="G211" s="10" t="s">
        <v>559</v>
      </c>
      <c r="H211" s="10" t="s">
        <v>559</v>
      </c>
      <c r="I211" s="42" t="s">
        <v>559</v>
      </c>
      <c r="J211" s="10" t="s">
        <v>559</v>
      </c>
      <c r="K211" s="10" t="s">
        <v>559</v>
      </c>
      <c r="L211" s="34" t="s">
        <v>559</v>
      </c>
      <c r="M211" s="10" t="s">
        <v>559</v>
      </c>
      <c r="N211" s="66"/>
      <c r="O211" s="10" t="s">
        <v>62</v>
      </c>
      <c r="P211" s="34" t="s">
        <v>559</v>
      </c>
      <c r="Q211" s="10" t="s">
        <v>559</v>
      </c>
      <c r="R211" s="10">
        <v>1</v>
      </c>
      <c r="S211" s="10" t="s">
        <v>559</v>
      </c>
      <c r="T211" s="10" t="s">
        <v>559</v>
      </c>
      <c r="U211" s="33" t="s">
        <v>1331</v>
      </c>
      <c r="V211" s="33"/>
      <c r="W211" s="11" t="s">
        <v>1429</v>
      </c>
      <c r="X211" s="44"/>
      <c r="Y211" s="10" t="s">
        <v>559</v>
      </c>
      <c r="Z211" s="10" t="s">
        <v>559</v>
      </c>
      <c r="AA211" s="95" t="s">
        <v>559</v>
      </c>
      <c r="AB211" s="10" t="s">
        <v>559</v>
      </c>
      <c r="AC211" s="95" t="s">
        <v>67</v>
      </c>
      <c r="AD211" s="15">
        <v>208</v>
      </c>
    </row>
    <row r="212" spans="1:30" ht="20.100000000000001" customHeight="1">
      <c r="A212" s="12">
        <v>209</v>
      </c>
      <c r="B212" s="13" t="s">
        <v>1182</v>
      </c>
      <c r="C212" s="13"/>
      <c r="D212" s="13" t="s">
        <v>1183</v>
      </c>
      <c r="E212" s="13"/>
      <c r="F212" s="12" t="s">
        <v>559</v>
      </c>
      <c r="G212" s="12" t="s">
        <v>559</v>
      </c>
      <c r="H212" s="12" t="s">
        <v>559</v>
      </c>
      <c r="I212" s="41" t="s">
        <v>1184</v>
      </c>
      <c r="J212" s="12" t="s">
        <v>559</v>
      </c>
      <c r="K212" s="12" t="s">
        <v>559</v>
      </c>
      <c r="L212" s="35" t="s">
        <v>559</v>
      </c>
      <c r="M212" s="12" t="s">
        <v>559</v>
      </c>
      <c r="N212" s="67"/>
      <c r="O212" s="12" t="s">
        <v>559</v>
      </c>
      <c r="P212" s="35" t="s">
        <v>559</v>
      </c>
      <c r="Q212" s="12" t="s">
        <v>559</v>
      </c>
      <c r="R212" s="12">
        <v>1</v>
      </c>
      <c r="S212" s="12" t="s">
        <v>559</v>
      </c>
      <c r="T212" s="12" t="s">
        <v>559</v>
      </c>
      <c r="U212" s="13" t="s">
        <v>1331</v>
      </c>
      <c r="V212" s="13"/>
      <c r="W212" s="14" t="s">
        <v>964</v>
      </c>
      <c r="X212" s="16"/>
      <c r="Y212" s="12" t="s">
        <v>559</v>
      </c>
      <c r="Z212" s="12" t="s">
        <v>559</v>
      </c>
      <c r="AA212" s="94" t="s">
        <v>559</v>
      </c>
      <c r="AB212" s="12" t="s">
        <v>559</v>
      </c>
      <c r="AC212" s="94" t="s">
        <v>67</v>
      </c>
      <c r="AD212" s="15">
        <v>209</v>
      </c>
    </row>
    <row r="213" spans="1:30" ht="20.100000000000001" customHeight="1">
      <c r="A213" s="37">
        <v>210</v>
      </c>
      <c r="B213" s="38" t="s">
        <v>965</v>
      </c>
      <c r="C213" s="38"/>
      <c r="D213" s="38" t="s">
        <v>1199</v>
      </c>
      <c r="E213" s="38"/>
      <c r="F213" s="37" t="s">
        <v>559</v>
      </c>
      <c r="G213" s="37" t="s">
        <v>559</v>
      </c>
      <c r="H213" s="37" t="s">
        <v>559</v>
      </c>
      <c r="I213" s="43" t="s">
        <v>1063</v>
      </c>
      <c r="J213" s="37" t="s">
        <v>559</v>
      </c>
      <c r="K213" s="37" t="s">
        <v>559</v>
      </c>
      <c r="L213" s="39" t="s">
        <v>559</v>
      </c>
      <c r="M213" s="37" t="s">
        <v>559</v>
      </c>
      <c r="N213" s="68"/>
      <c r="O213" s="37" t="s">
        <v>559</v>
      </c>
      <c r="P213" s="39" t="s">
        <v>559</v>
      </c>
      <c r="Q213" s="37" t="s">
        <v>559</v>
      </c>
      <c r="R213" s="37">
        <v>1</v>
      </c>
      <c r="S213" s="37" t="s">
        <v>559</v>
      </c>
      <c r="T213" s="37" t="s">
        <v>559</v>
      </c>
      <c r="U213" s="38" t="s">
        <v>1331</v>
      </c>
      <c r="V213" s="38"/>
      <c r="W213" s="40" t="s">
        <v>1064</v>
      </c>
      <c r="X213" s="45"/>
      <c r="Y213" s="37" t="s">
        <v>559</v>
      </c>
      <c r="Z213" s="37" t="s">
        <v>559</v>
      </c>
      <c r="AA213" s="96" t="s">
        <v>559</v>
      </c>
      <c r="AB213" s="37" t="s">
        <v>559</v>
      </c>
      <c r="AC213" s="96" t="s">
        <v>67</v>
      </c>
      <c r="AD213" s="15">
        <v>210</v>
      </c>
    </row>
    <row r="214" spans="1:30" ht="20.100000000000001" customHeight="1">
      <c r="A214" s="12">
        <v>211</v>
      </c>
      <c r="B214" s="13" t="s">
        <v>925</v>
      </c>
      <c r="C214" s="13"/>
      <c r="D214" s="13" t="s">
        <v>926</v>
      </c>
      <c r="E214" s="13" t="s">
        <v>927</v>
      </c>
      <c r="F214" s="12" t="s">
        <v>1468</v>
      </c>
      <c r="G214" s="12" t="s">
        <v>1468</v>
      </c>
      <c r="H214" s="12" t="s">
        <v>1468</v>
      </c>
      <c r="I214" s="41" t="s">
        <v>928</v>
      </c>
      <c r="J214" s="12" t="s">
        <v>1468</v>
      </c>
      <c r="K214" s="12" t="s">
        <v>1468</v>
      </c>
      <c r="L214" s="12" t="s">
        <v>1468</v>
      </c>
      <c r="M214" s="12" t="s">
        <v>1468</v>
      </c>
      <c r="N214" s="67"/>
      <c r="O214" s="12" t="s">
        <v>1468</v>
      </c>
      <c r="P214" s="12" t="s">
        <v>1468</v>
      </c>
      <c r="Q214" s="12">
        <v>246.48</v>
      </c>
      <c r="R214" s="12">
        <v>1.68</v>
      </c>
      <c r="S214" s="12" t="s">
        <v>1179</v>
      </c>
      <c r="T214" s="12" t="s">
        <v>1179</v>
      </c>
      <c r="U214" s="13" t="s">
        <v>929</v>
      </c>
      <c r="V214" s="13" t="s">
        <v>1152</v>
      </c>
      <c r="W214" s="14" t="s">
        <v>1153</v>
      </c>
      <c r="X214" s="16"/>
      <c r="Y214" s="12" t="s">
        <v>559</v>
      </c>
      <c r="Z214" s="12" t="s">
        <v>559</v>
      </c>
      <c r="AA214" s="12" t="s">
        <v>559</v>
      </c>
      <c r="AB214" s="12" t="s">
        <v>559</v>
      </c>
      <c r="AC214" s="94" t="s">
        <v>1706</v>
      </c>
      <c r="AD214" s="15">
        <v>211</v>
      </c>
    </row>
    <row r="215" spans="1:30" ht="20.100000000000001" customHeight="1">
      <c r="A215" s="10">
        <v>212</v>
      </c>
      <c r="B215" s="33" t="s">
        <v>1154</v>
      </c>
      <c r="C215" s="36"/>
      <c r="D215" s="33" t="s">
        <v>1155</v>
      </c>
      <c r="E215" s="33" t="s">
        <v>935</v>
      </c>
      <c r="F215" s="10" t="s">
        <v>1468</v>
      </c>
      <c r="G215" s="10" t="s">
        <v>1468</v>
      </c>
      <c r="H215" s="10" t="s">
        <v>1468</v>
      </c>
      <c r="I215" s="33" t="s">
        <v>936</v>
      </c>
      <c r="J215" s="10" t="s">
        <v>1468</v>
      </c>
      <c r="K215" s="10" t="s">
        <v>1468</v>
      </c>
      <c r="L215" s="10" t="s">
        <v>1468</v>
      </c>
      <c r="M215" s="10" t="s">
        <v>1468</v>
      </c>
      <c r="N215" s="66"/>
      <c r="O215" s="10" t="s">
        <v>1468</v>
      </c>
      <c r="P215" s="10" t="s">
        <v>1468</v>
      </c>
      <c r="Q215" s="10">
        <v>203.3</v>
      </c>
      <c r="R215" s="10" t="s">
        <v>1468</v>
      </c>
      <c r="S215" s="10" t="s">
        <v>1468</v>
      </c>
      <c r="T215" s="10" t="s">
        <v>1468</v>
      </c>
      <c r="U215" s="33" t="s">
        <v>929</v>
      </c>
      <c r="V215" s="33" t="s">
        <v>1315</v>
      </c>
      <c r="W215" s="11" t="s">
        <v>937</v>
      </c>
      <c r="X215" s="44"/>
      <c r="Y215" s="10" t="s">
        <v>559</v>
      </c>
      <c r="Z215" s="10" t="s">
        <v>559</v>
      </c>
      <c r="AA215" s="10" t="s">
        <v>559</v>
      </c>
      <c r="AB215" s="10" t="s">
        <v>559</v>
      </c>
      <c r="AC215" s="95" t="s">
        <v>889</v>
      </c>
      <c r="AD215" s="15">
        <v>212</v>
      </c>
    </row>
    <row r="216" spans="1:30" ht="20.100000000000001" customHeight="1">
      <c r="A216" s="12">
        <v>213</v>
      </c>
      <c r="B216" s="13" t="s">
        <v>1160</v>
      </c>
      <c r="C216" s="13"/>
      <c r="D216" s="13" t="s">
        <v>1405</v>
      </c>
      <c r="E216" s="13" t="s">
        <v>955</v>
      </c>
      <c r="F216" s="12" t="s">
        <v>559</v>
      </c>
      <c r="G216" s="12" t="s">
        <v>559</v>
      </c>
      <c r="H216" s="12" t="s">
        <v>559</v>
      </c>
      <c r="I216" s="13" t="s">
        <v>831</v>
      </c>
      <c r="J216" s="12" t="s">
        <v>559</v>
      </c>
      <c r="K216" s="12" t="s">
        <v>559</v>
      </c>
      <c r="L216" s="12" t="s">
        <v>559</v>
      </c>
      <c r="M216" s="12" t="s">
        <v>559</v>
      </c>
      <c r="N216" s="67"/>
      <c r="O216" s="12" t="s">
        <v>559</v>
      </c>
      <c r="P216" s="12" t="s">
        <v>559</v>
      </c>
      <c r="Q216" s="12">
        <v>147.02000000000001</v>
      </c>
      <c r="R216" s="12">
        <v>0.83499999999999996</v>
      </c>
      <c r="S216" s="12" t="s">
        <v>1179</v>
      </c>
      <c r="T216" s="12" t="s">
        <v>1179</v>
      </c>
      <c r="U216" s="85" t="s">
        <v>1314</v>
      </c>
      <c r="V216" s="13" t="s">
        <v>1315</v>
      </c>
      <c r="W216" s="85" t="s">
        <v>1543</v>
      </c>
      <c r="X216" s="12"/>
      <c r="Y216" s="12" t="s">
        <v>559</v>
      </c>
      <c r="Z216" s="12" t="s">
        <v>559</v>
      </c>
      <c r="AA216" s="12" t="s">
        <v>559</v>
      </c>
      <c r="AB216" s="12" t="s">
        <v>559</v>
      </c>
      <c r="AC216" s="94" t="s">
        <v>889</v>
      </c>
      <c r="AD216" s="15">
        <v>213</v>
      </c>
    </row>
    <row r="217" spans="1:30" ht="20.100000000000001" customHeight="1">
      <c r="A217" s="10">
        <v>214</v>
      </c>
      <c r="B217" s="33" t="s">
        <v>1281</v>
      </c>
      <c r="C217" s="33" t="s">
        <v>1793</v>
      </c>
      <c r="D217" s="33" t="s">
        <v>1282</v>
      </c>
      <c r="E217" s="33" t="s">
        <v>1283</v>
      </c>
      <c r="F217" s="10" t="s">
        <v>559</v>
      </c>
      <c r="G217" s="10" t="s">
        <v>559</v>
      </c>
      <c r="H217" s="10" t="s">
        <v>559</v>
      </c>
      <c r="I217" s="33" t="s">
        <v>1284</v>
      </c>
      <c r="J217" s="10">
        <v>2.1</v>
      </c>
      <c r="K217" s="10">
        <v>1011</v>
      </c>
      <c r="L217" s="34" t="s">
        <v>1468</v>
      </c>
      <c r="M217" s="10" t="s">
        <v>1468</v>
      </c>
      <c r="N217" s="66"/>
      <c r="O217" s="10" t="s">
        <v>559</v>
      </c>
      <c r="P217" s="34" t="s">
        <v>1285</v>
      </c>
      <c r="Q217" s="10">
        <v>58.1</v>
      </c>
      <c r="R217" s="10">
        <v>0.6</v>
      </c>
      <c r="S217" s="10" t="s">
        <v>1303</v>
      </c>
      <c r="T217" s="10" t="s">
        <v>1286</v>
      </c>
      <c r="U217" s="33" t="s">
        <v>1074</v>
      </c>
      <c r="V217" s="33"/>
      <c r="W217" s="11" t="s">
        <v>1075</v>
      </c>
      <c r="X217" s="44"/>
      <c r="Y217" s="10" t="s">
        <v>559</v>
      </c>
      <c r="Z217" s="10" t="s">
        <v>559</v>
      </c>
      <c r="AA217" s="95" t="s">
        <v>559</v>
      </c>
      <c r="AB217" s="10" t="s">
        <v>1552</v>
      </c>
      <c r="AC217" s="95" t="s">
        <v>67</v>
      </c>
      <c r="AD217" s="15">
        <v>214</v>
      </c>
    </row>
    <row r="218" spans="1:30" ht="20.100000000000001" customHeight="1">
      <c r="A218" s="12">
        <v>215</v>
      </c>
      <c r="B218" s="13" t="s">
        <v>1104</v>
      </c>
      <c r="C218" s="13" t="s">
        <v>1103</v>
      </c>
      <c r="D218" s="13" t="s">
        <v>1106</v>
      </c>
      <c r="E218" s="13" t="s">
        <v>1105</v>
      </c>
      <c r="F218" s="12" t="s">
        <v>559</v>
      </c>
      <c r="G218" s="12" t="s">
        <v>559</v>
      </c>
      <c r="H218" s="12" t="s">
        <v>559</v>
      </c>
      <c r="I218" s="41" t="s">
        <v>990</v>
      </c>
      <c r="J218" s="12" t="s">
        <v>992</v>
      </c>
      <c r="K218" s="12">
        <v>2465</v>
      </c>
      <c r="L218" s="12">
        <v>2</v>
      </c>
      <c r="M218" s="12" t="s">
        <v>993</v>
      </c>
      <c r="N218" s="67"/>
      <c r="O218" s="12" t="s">
        <v>559</v>
      </c>
      <c r="P218" s="35" t="s">
        <v>154</v>
      </c>
      <c r="Q218" s="12">
        <v>221</v>
      </c>
      <c r="R218" s="12">
        <v>1</v>
      </c>
      <c r="S218" s="12" t="s">
        <v>149</v>
      </c>
      <c r="T218" s="12" t="s">
        <v>149</v>
      </c>
      <c r="U218" s="13" t="s">
        <v>151</v>
      </c>
      <c r="V218" s="13"/>
      <c r="W218" s="14" t="s">
        <v>153</v>
      </c>
      <c r="X218" s="16"/>
      <c r="Y218" s="12" t="s">
        <v>559</v>
      </c>
      <c r="Z218" s="12" t="s">
        <v>559</v>
      </c>
      <c r="AA218" s="12" t="s">
        <v>559</v>
      </c>
      <c r="AB218" s="12" t="s">
        <v>559</v>
      </c>
      <c r="AC218" s="94" t="s">
        <v>67</v>
      </c>
      <c r="AD218" s="15">
        <v>215</v>
      </c>
    </row>
    <row r="219" spans="1:30" ht="20.100000000000001" customHeight="1">
      <c r="A219" s="10">
        <v>216</v>
      </c>
      <c r="B219" s="33" t="s">
        <v>1077</v>
      </c>
      <c r="C219" s="33"/>
      <c r="D219" s="33" t="s">
        <v>989</v>
      </c>
      <c r="E219" s="33"/>
      <c r="F219" s="10" t="s">
        <v>559</v>
      </c>
      <c r="G219" s="10" t="s">
        <v>559</v>
      </c>
      <c r="H219" s="10" t="s">
        <v>559</v>
      </c>
      <c r="I219" s="42" t="s">
        <v>991</v>
      </c>
      <c r="J219" s="10" t="s">
        <v>991</v>
      </c>
      <c r="K219" s="10" t="s">
        <v>991</v>
      </c>
      <c r="L219" s="34" t="s">
        <v>559</v>
      </c>
      <c r="M219" s="10" t="s">
        <v>559</v>
      </c>
      <c r="N219" s="66" t="s">
        <v>559</v>
      </c>
      <c r="O219" s="10" t="s">
        <v>559</v>
      </c>
      <c r="P219" s="34" t="s">
        <v>559</v>
      </c>
      <c r="Q219" s="10" t="s">
        <v>317</v>
      </c>
      <c r="R219" s="10" t="s">
        <v>316</v>
      </c>
      <c r="S219" s="10" t="s">
        <v>150</v>
      </c>
      <c r="T219" s="10" t="s">
        <v>150</v>
      </c>
      <c r="U219" s="33" t="s">
        <v>151</v>
      </c>
      <c r="V219" s="33"/>
      <c r="W219" s="11" t="s">
        <v>152</v>
      </c>
      <c r="X219" s="44"/>
      <c r="Y219" s="10" t="s">
        <v>559</v>
      </c>
      <c r="Z219" s="10" t="s">
        <v>559</v>
      </c>
      <c r="AA219" s="10" t="s">
        <v>559</v>
      </c>
      <c r="AB219" s="10" t="s">
        <v>559</v>
      </c>
      <c r="AC219" s="95" t="s">
        <v>889</v>
      </c>
      <c r="AD219" s="15">
        <v>216</v>
      </c>
    </row>
    <row r="220" spans="1:30" ht="20.100000000000001" customHeight="1">
      <c r="A220" s="12">
        <v>217</v>
      </c>
      <c r="B220" s="13" t="s">
        <v>762</v>
      </c>
      <c r="C220" s="13" t="s">
        <v>686</v>
      </c>
      <c r="D220" s="13" t="s">
        <v>687</v>
      </c>
      <c r="E220" s="13"/>
      <c r="F220" s="12" t="s">
        <v>1200</v>
      </c>
      <c r="G220" s="12" t="s">
        <v>1201</v>
      </c>
      <c r="H220" s="12" t="s">
        <v>1201</v>
      </c>
      <c r="I220" s="41" t="s">
        <v>559</v>
      </c>
      <c r="J220" s="12" t="s">
        <v>1202</v>
      </c>
      <c r="K220" s="12" t="s">
        <v>1201</v>
      </c>
      <c r="L220" s="35" t="s">
        <v>559</v>
      </c>
      <c r="M220" s="12" t="s">
        <v>559</v>
      </c>
      <c r="N220" s="67" t="s">
        <v>559</v>
      </c>
      <c r="O220" s="12" t="s">
        <v>559</v>
      </c>
      <c r="P220" s="35" t="s">
        <v>559</v>
      </c>
      <c r="Q220" s="12" t="s">
        <v>559</v>
      </c>
      <c r="R220" s="12">
        <v>1.1120000000000001</v>
      </c>
      <c r="S220" s="12" t="s">
        <v>559</v>
      </c>
      <c r="T220" s="12" t="s">
        <v>559</v>
      </c>
      <c r="U220" s="13" t="s">
        <v>1203</v>
      </c>
      <c r="V220" s="13" t="s">
        <v>1204</v>
      </c>
      <c r="W220" s="14"/>
      <c r="X220" s="16"/>
      <c r="Y220" s="12" t="s">
        <v>559</v>
      </c>
      <c r="Z220" s="12" t="s">
        <v>559</v>
      </c>
      <c r="AA220" s="12" t="s">
        <v>1200</v>
      </c>
      <c r="AB220" s="12" t="s">
        <v>559</v>
      </c>
      <c r="AC220" s="94" t="s">
        <v>67</v>
      </c>
      <c r="AD220" s="15">
        <v>217</v>
      </c>
    </row>
    <row r="221" spans="1:30" ht="20.100000000000001" customHeight="1">
      <c r="A221" s="10">
        <v>218</v>
      </c>
      <c r="B221" s="33" t="s">
        <v>406</v>
      </c>
      <c r="C221" s="36" t="s">
        <v>407</v>
      </c>
      <c r="D221" s="33" t="s">
        <v>408</v>
      </c>
      <c r="E221" s="33"/>
      <c r="F221" s="10" t="s">
        <v>559</v>
      </c>
      <c r="G221" s="10" t="s">
        <v>409</v>
      </c>
      <c r="H221" s="10" t="s">
        <v>409</v>
      </c>
      <c r="I221" s="42" t="s">
        <v>409</v>
      </c>
      <c r="J221" s="10" t="s">
        <v>410</v>
      </c>
      <c r="K221" s="10" t="s">
        <v>411</v>
      </c>
      <c r="L221" s="34" t="s">
        <v>411</v>
      </c>
      <c r="M221" s="10" t="s">
        <v>411</v>
      </c>
      <c r="N221" s="66"/>
      <c r="O221" s="10" t="s">
        <v>411</v>
      </c>
      <c r="P221" s="10" t="s">
        <v>411</v>
      </c>
      <c r="Q221" s="10" t="s">
        <v>411</v>
      </c>
      <c r="R221" s="10" t="s">
        <v>411</v>
      </c>
      <c r="S221" s="10" t="s">
        <v>412</v>
      </c>
      <c r="T221" s="10" t="s">
        <v>413</v>
      </c>
      <c r="U221" s="33" t="s">
        <v>1180</v>
      </c>
      <c r="V221" s="33"/>
      <c r="W221" s="11" t="s">
        <v>1181</v>
      </c>
      <c r="X221" s="44"/>
      <c r="Y221" s="10" t="s">
        <v>559</v>
      </c>
      <c r="Z221" s="10" t="s">
        <v>559</v>
      </c>
      <c r="AA221" s="10" t="s">
        <v>559</v>
      </c>
      <c r="AB221" s="10" t="s">
        <v>559</v>
      </c>
      <c r="AC221" s="95" t="s">
        <v>67</v>
      </c>
      <c r="AD221" s="15">
        <v>218</v>
      </c>
    </row>
    <row r="222" spans="1:30" ht="20.100000000000001" customHeight="1">
      <c r="A222" s="12">
        <v>219</v>
      </c>
      <c r="B222" s="13" t="s">
        <v>318</v>
      </c>
      <c r="C222" s="13" t="s">
        <v>319</v>
      </c>
      <c r="D222" s="13" t="s">
        <v>956</v>
      </c>
      <c r="E222" s="13"/>
      <c r="F222" s="12" t="s">
        <v>559</v>
      </c>
      <c r="G222" s="12" t="s">
        <v>559</v>
      </c>
      <c r="H222" s="12" t="s">
        <v>559</v>
      </c>
      <c r="I222" s="41" t="s">
        <v>957</v>
      </c>
      <c r="J222" s="12" t="s">
        <v>559</v>
      </c>
      <c r="K222" s="12" t="s">
        <v>559</v>
      </c>
      <c r="L222" s="12" t="s">
        <v>559</v>
      </c>
      <c r="M222" s="12" t="s">
        <v>559</v>
      </c>
      <c r="N222" s="67"/>
      <c r="O222" s="12" t="s">
        <v>559</v>
      </c>
      <c r="P222" s="12" t="s">
        <v>559</v>
      </c>
      <c r="Q222" s="12" t="s">
        <v>559</v>
      </c>
      <c r="R222" s="12" t="s">
        <v>559</v>
      </c>
      <c r="S222" s="12" t="s">
        <v>559</v>
      </c>
      <c r="T222" s="12" t="s">
        <v>559</v>
      </c>
      <c r="U222" s="13" t="s">
        <v>958</v>
      </c>
      <c r="V222" s="13"/>
      <c r="W222" s="14" t="s">
        <v>959</v>
      </c>
      <c r="X222" s="16"/>
      <c r="Y222" s="12" t="s">
        <v>559</v>
      </c>
      <c r="Z222" s="12" t="s">
        <v>559</v>
      </c>
      <c r="AA222" s="94" t="s">
        <v>559</v>
      </c>
      <c r="AB222" s="12" t="s">
        <v>559</v>
      </c>
      <c r="AC222" s="94" t="s">
        <v>67</v>
      </c>
      <c r="AD222" s="15">
        <v>219</v>
      </c>
    </row>
    <row r="223" spans="1:30" ht="20.100000000000001" customHeight="1">
      <c r="A223" s="37">
        <v>220</v>
      </c>
      <c r="B223" s="38" t="s">
        <v>960</v>
      </c>
      <c r="C223" s="38"/>
      <c r="D223" s="38" t="s">
        <v>961</v>
      </c>
      <c r="E223" s="38"/>
      <c r="F223" s="37" t="s">
        <v>559</v>
      </c>
      <c r="G223" s="37" t="s">
        <v>559</v>
      </c>
      <c r="H223" s="37" t="s">
        <v>559</v>
      </c>
      <c r="I223" s="43" t="s">
        <v>559</v>
      </c>
      <c r="J223" s="37" t="s">
        <v>559</v>
      </c>
      <c r="K223" s="37" t="s">
        <v>559</v>
      </c>
      <c r="L223" s="37" t="s">
        <v>559</v>
      </c>
      <c r="M223" s="37" t="s">
        <v>559</v>
      </c>
      <c r="N223" s="68"/>
      <c r="O223" s="37" t="s">
        <v>559</v>
      </c>
      <c r="P223" s="37" t="s">
        <v>559</v>
      </c>
      <c r="Q223" s="37" t="s">
        <v>559</v>
      </c>
      <c r="R223" s="37">
        <v>1.07</v>
      </c>
      <c r="S223" s="37" t="s">
        <v>559</v>
      </c>
      <c r="T223" s="37" t="s">
        <v>559</v>
      </c>
      <c r="U223" s="38" t="s">
        <v>962</v>
      </c>
      <c r="V223" s="38"/>
      <c r="W223" s="40"/>
      <c r="X223" s="45"/>
      <c r="Y223" s="37" t="s">
        <v>559</v>
      </c>
      <c r="Z223" s="37" t="s">
        <v>559</v>
      </c>
      <c r="AA223" s="96" t="s">
        <v>559</v>
      </c>
      <c r="AB223" s="37" t="s">
        <v>559</v>
      </c>
      <c r="AC223" s="96" t="s">
        <v>67</v>
      </c>
      <c r="AD223" s="15">
        <v>220</v>
      </c>
    </row>
    <row r="224" spans="1:30" ht="20.100000000000001" customHeight="1">
      <c r="A224" s="12">
        <v>221</v>
      </c>
      <c r="B224" s="13" t="s">
        <v>320</v>
      </c>
      <c r="C224" s="13"/>
      <c r="D224" s="13" t="s">
        <v>1501</v>
      </c>
      <c r="E224" s="13"/>
      <c r="F224" s="12" t="s">
        <v>1502</v>
      </c>
      <c r="G224" s="12" t="s">
        <v>520</v>
      </c>
      <c r="H224" s="12" t="s">
        <v>1503</v>
      </c>
      <c r="I224" s="41" t="s">
        <v>1504</v>
      </c>
      <c r="J224" s="93">
        <v>6.1</v>
      </c>
      <c r="K224" s="12">
        <v>1687</v>
      </c>
      <c r="L224" s="12">
        <v>2</v>
      </c>
      <c r="M224" s="12" t="s">
        <v>1802</v>
      </c>
      <c r="N224" s="67"/>
      <c r="O224" s="12" t="s">
        <v>1502</v>
      </c>
      <c r="P224" s="35" t="s">
        <v>0</v>
      </c>
      <c r="Q224" s="12">
        <v>65.010000000000005</v>
      </c>
      <c r="R224" s="12">
        <v>1.8460000000000001</v>
      </c>
      <c r="S224" s="12" t="s">
        <v>1</v>
      </c>
      <c r="T224" s="12" t="s">
        <v>1</v>
      </c>
      <c r="U224" s="13" t="s">
        <v>654</v>
      </c>
      <c r="V224" s="13" t="s">
        <v>581</v>
      </c>
      <c r="W224" s="14" t="s">
        <v>582</v>
      </c>
      <c r="X224" s="16"/>
      <c r="Y224" s="12" t="s">
        <v>583</v>
      </c>
      <c r="Z224" s="12" t="s">
        <v>1502</v>
      </c>
      <c r="AA224" s="12" t="s">
        <v>1502</v>
      </c>
      <c r="AB224" s="12" t="s">
        <v>1502</v>
      </c>
      <c r="AC224" s="94" t="s">
        <v>67</v>
      </c>
      <c r="AD224" s="15">
        <v>221</v>
      </c>
    </row>
    <row r="225" spans="1:30" ht="20.100000000000001" customHeight="1">
      <c r="A225" s="10">
        <v>222</v>
      </c>
      <c r="B225" s="33" t="s">
        <v>1045</v>
      </c>
      <c r="C225" s="36"/>
      <c r="D225" s="33" t="s">
        <v>1040</v>
      </c>
      <c r="E225" s="33"/>
      <c r="F225" s="10" t="s">
        <v>1041</v>
      </c>
      <c r="G225" s="10" t="s">
        <v>1042</v>
      </c>
      <c r="H225" s="10" t="s">
        <v>1042</v>
      </c>
      <c r="I225" s="33" t="s">
        <v>1043</v>
      </c>
      <c r="J225" s="10" t="s">
        <v>1042</v>
      </c>
      <c r="K225" s="10" t="s">
        <v>559</v>
      </c>
      <c r="L225" s="34" t="s">
        <v>559</v>
      </c>
      <c r="M225" s="10" t="s">
        <v>559</v>
      </c>
      <c r="N225" s="66" t="s">
        <v>559</v>
      </c>
      <c r="O225" s="10" t="s">
        <v>559</v>
      </c>
      <c r="P225" s="34" t="s">
        <v>559</v>
      </c>
      <c r="Q225" s="10" t="s">
        <v>559</v>
      </c>
      <c r="R225" s="10" t="s">
        <v>559</v>
      </c>
      <c r="S225" s="10" t="s">
        <v>559</v>
      </c>
      <c r="T225" s="10" t="s">
        <v>559</v>
      </c>
      <c r="U225" s="33" t="s">
        <v>1044</v>
      </c>
      <c r="V225" s="33"/>
      <c r="W225" s="11" t="s">
        <v>171</v>
      </c>
      <c r="X225" s="44"/>
      <c r="Y225" s="10" t="s">
        <v>1042</v>
      </c>
      <c r="Z225" s="10" t="s">
        <v>1041</v>
      </c>
      <c r="AA225" s="10" t="s">
        <v>1042</v>
      </c>
      <c r="AB225" s="10" t="s">
        <v>1042</v>
      </c>
      <c r="AC225" s="95" t="s">
        <v>67</v>
      </c>
      <c r="AD225" s="15">
        <v>222</v>
      </c>
    </row>
    <row r="226" spans="1:30" ht="20.100000000000001" customHeight="1">
      <c r="A226" s="12">
        <v>223</v>
      </c>
      <c r="B226" s="13" t="s">
        <v>1101</v>
      </c>
      <c r="C226" s="13" t="s">
        <v>834</v>
      </c>
      <c r="D226" s="13" t="s">
        <v>933</v>
      </c>
      <c r="E226" s="13" t="s">
        <v>934</v>
      </c>
      <c r="F226" s="12" t="s">
        <v>835</v>
      </c>
      <c r="G226" s="12" t="s">
        <v>559</v>
      </c>
      <c r="H226" s="12" t="s">
        <v>559</v>
      </c>
      <c r="I226" s="13" t="s">
        <v>836</v>
      </c>
      <c r="J226" s="12" t="s">
        <v>835</v>
      </c>
      <c r="K226" s="12" t="s">
        <v>835</v>
      </c>
      <c r="L226" s="12" t="s">
        <v>559</v>
      </c>
      <c r="M226" s="12" t="s">
        <v>559</v>
      </c>
      <c r="N226" s="67"/>
      <c r="O226" s="12" t="s">
        <v>559</v>
      </c>
      <c r="P226" s="12" t="s">
        <v>559</v>
      </c>
      <c r="Q226" s="12">
        <v>166.00640000000001</v>
      </c>
      <c r="R226" s="12">
        <v>3.13</v>
      </c>
      <c r="S226" s="12" t="s">
        <v>837</v>
      </c>
      <c r="T226" s="12" t="s">
        <v>837</v>
      </c>
      <c r="U226" s="85" t="s">
        <v>838</v>
      </c>
      <c r="V226" s="13"/>
      <c r="W226" s="85" t="s">
        <v>839</v>
      </c>
      <c r="X226" s="12"/>
      <c r="Y226" s="12" t="s">
        <v>559</v>
      </c>
      <c r="Z226" s="12" t="s">
        <v>559</v>
      </c>
      <c r="AA226" s="12" t="s">
        <v>559</v>
      </c>
      <c r="AB226" s="12" t="s">
        <v>559</v>
      </c>
      <c r="AC226" s="94" t="s">
        <v>67</v>
      </c>
      <c r="AD226" s="15">
        <v>223</v>
      </c>
    </row>
    <row r="227" spans="1:30" ht="20.100000000000001" customHeight="1">
      <c r="A227" s="10">
        <v>224</v>
      </c>
      <c r="B227" s="33" t="s">
        <v>722</v>
      </c>
      <c r="C227" s="33" t="s">
        <v>685</v>
      </c>
      <c r="D227" s="33" t="s">
        <v>723</v>
      </c>
      <c r="E227" s="33" t="s">
        <v>680</v>
      </c>
      <c r="F227" s="10" t="s">
        <v>559</v>
      </c>
      <c r="G227" s="10" t="s">
        <v>559</v>
      </c>
      <c r="H227" s="10" t="s">
        <v>559</v>
      </c>
      <c r="I227" s="33" t="s">
        <v>681</v>
      </c>
      <c r="J227" s="10">
        <v>2.1</v>
      </c>
      <c r="K227" s="10">
        <v>1971</v>
      </c>
      <c r="L227" s="34" t="s">
        <v>835</v>
      </c>
      <c r="M227" s="10" t="s">
        <v>835</v>
      </c>
      <c r="N227" s="66"/>
      <c r="O227" s="10" t="s">
        <v>835</v>
      </c>
      <c r="P227" s="34" t="s">
        <v>682</v>
      </c>
      <c r="Q227" s="10">
        <v>16.04</v>
      </c>
      <c r="R227" s="10">
        <v>0.55500000000000005</v>
      </c>
      <c r="S227" s="10" t="s">
        <v>683</v>
      </c>
      <c r="T227" s="10" t="s">
        <v>413</v>
      </c>
      <c r="U227" s="33"/>
      <c r="V227" s="33"/>
      <c r="W227" s="11" t="s">
        <v>684</v>
      </c>
      <c r="X227" s="44"/>
      <c r="Y227" s="10" t="s">
        <v>559</v>
      </c>
      <c r="Z227" s="10" t="s">
        <v>559</v>
      </c>
      <c r="AA227" s="10" t="s">
        <v>559</v>
      </c>
      <c r="AB227" s="10" t="s">
        <v>559</v>
      </c>
      <c r="AC227" s="95" t="s">
        <v>67</v>
      </c>
      <c r="AD227" s="15">
        <v>224</v>
      </c>
    </row>
    <row r="228" spans="1:30" ht="20.100000000000001" customHeight="1">
      <c r="A228" s="12">
        <v>225</v>
      </c>
      <c r="B228" s="13" t="s">
        <v>469</v>
      </c>
      <c r="C228" s="13" t="s">
        <v>470</v>
      </c>
      <c r="D228" s="13" t="s">
        <v>471</v>
      </c>
      <c r="E228" s="13"/>
      <c r="F228" s="12" t="s">
        <v>559</v>
      </c>
      <c r="G228" s="12" t="s">
        <v>1696</v>
      </c>
      <c r="H228" s="12" t="s">
        <v>835</v>
      </c>
      <c r="I228" s="41" t="s">
        <v>472</v>
      </c>
      <c r="J228" s="12" t="s">
        <v>835</v>
      </c>
      <c r="K228" s="12" t="s">
        <v>559</v>
      </c>
      <c r="L228" s="35" t="s">
        <v>559</v>
      </c>
      <c r="M228" s="12" t="s">
        <v>559</v>
      </c>
      <c r="N228" s="67" t="s">
        <v>559</v>
      </c>
      <c r="O228" s="12" t="s">
        <v>559</v>
      </c>
      <c r="P228" s="35" t="s">
        <v>473</v>
      </c>
      <c r="Q228" s="12" t="s">
        <v>1649</v>
      </c>
      <c r="R228" s="12"/>
      <c r="S228" s="12" t="s">
        <v>1650</v>
      </c>
      <c r="T228" s="12" t="s">
        <v>1651</v>
      </c>
      <c r="U228" s="13" t="s">
        <v>169</v>
      </c>
      <c r="V228" s="13"/>
      <c r="W228" s="14" t="s">
        <v>170</v>
      </c>
      <c r="X228" s="16"/>
      <c r="Y228" s="12" t="s">
        <v>559</v>
      </c>
      <c r="Z228" s="12" t="s">
        <v>559</v>
      </c>
      <c r="AA228" s="12" t="s">
        <v>559</v>
      </c>
      <c r="AB228" s="12" t="s">
        <v>62</v>
      </c>
      <c r="AC228" s="94" t="s">
        <v>67</v>
      </c>
      <c r="AD228" s="15">
        <v>225</v>
      </c>
    </row>
    <row r="229" spans="1:30" ht="20.100000000000001" customHeight="1">
      <c r="A229" s="10">
        <v>226</v>
      </c>
      <c r="B229" s="33" t="s">
        <v>1659</v>
      </c>
      <c r="C229" s="33" t="s">
        <v>1660</v>
      </c>
      <c r="D229" s="33" t="s">
        <v>1661</v>
      </c>
      <c r="E229" s="33" t="s">
        <v>1662</v>
      </c>
      <c r="F229" s="10" t="s">
        <v>1041</v>
      </c>
      <c r="G229" s="10" t="s">
        <v>1695</v>
      </c>
      <c r="H229" s="10" t="s">
        <v>1663</v>
      </c>
      <c r="I229" s="42" t="s">
        <v>594</v>
      </c>
      <c r="J229" s="10">
        <v>6.1</v>
      </c>
      <c r="K229" s="10">
        <v>1680</v>
      </c>
      <c r="L229" s="34" t="s">
        <v>595</v>
      </c>
      <c r="M229" s="10" t="s">
        <v>835</v>
      </c>
      <c r="N229" s="66"/>
      <c r="O229" s="10" t="s">
        <v>1041</v>
      </c>
      <c r="P229" s="34" t="s">
        <v>516</v>
      </c>
      <c r="Q229" s="10">
        <v>65.12</v>
      </c>
      <c r="R229" s="10">
        <v>1.5</v>
      </c>
      <c r="S229" s="10" t="s">
        <v>837</v>
      </c>
      <c r="T229" s="10" t="s">
        <v>1144</v>
      </c>
      <c r="U229" s="33" t="s">
        <v>517</v>
      </c>
      <c r="V229" s="33"/>
      <c r="W229" s="11" t="s">
        <v>209</v>
      </c>
      <c r="X229" s="44"/>
      <c r="Y229" s="10" t="s">
        <v>62</v>
      </c>
      <c r="Z229" s="10" t="s">
        <v>62</v>
      </c>
      <c r="AA229" s="10" t="s">
        <v>559</v>
      </c>
      <c r="AB229" s="10" t="s">
        <v>559</v>
      </c>
      <c r="AC229" s="95" t="s">
        <v>67</v>
      </c>
      <c r="AD229" s="15">
        <v>226</v>
      </c>
    </row>
    <row r="230" spans="1:30" ht="20.100000000000001" customHeight="1">
      <c r="A230" s="12">
        <v>227</v>
      </c>
      <c r="B230" s="13" t="s">
        <v>332</v>
      </c>
      <c r="C230" s="13" t="s">
        <v>488</v>
      </c>
      <c r="D230" s="13" t="s">
        <v>487</v>
      </c>
      <c r="E230" s="13" t="s">
        <v>486</v>
      </c>
      <c r="F230" s="12" t="s">
        <v>835</v>
      </c>
      <c r="G230" s="12" t="s">
        <v>835</v>
      </c>
      <c r="H230" s="12" t="s">
        <v>835</v>
      </c>
      <c r="I230" s="41" t="s">
        <v>489</v>
      </c>
      <c r="J230" s="12" t="s">
        <v>835</v>
      </c>
      <c r="K230" s="12" t="s">
        <v>835</v>
      </c>
      <c r="L230" s="35" t="s">
        <v>835</v>
      </c>
      <c r="M230" s="12" t="s">
        <v>835</v>
      </c>
      <c r="N230" s="67"/>
      <c r="O230" s="12" t="s">
        <v>835</v>
      </c>
      <c r="P230" s="35" t="s">
        <v>490</v>
      </c>
      <c r="Q230" s="12">
        <v>292.2</v>
      </c>
      <c r="R230" s="12">
        <v>0.86</v>
      </c>
      <c r="S230" s="12" t="s">
        <v>837</v>
      </c>
      <c r="T230" s="12" t="s">
        <v>837</v>
      </c>
      <c r="U230" s="13" t="s">
        <v>492</v>
      </c>
      <c r="V230" s="13" t="s">
        <v>715</v>
      </c>
      <c r="W230" s="14" t="s">
        <v>716</v>
      </c>
      <c r="X230" s="16"/>
      <c r="Y230" s="12" t="s">
        <v>835</v>
      </c>
      <c r="Z230" s="12" t="s">
        <v>835</v>
      </c>
      <c r="AA230" s="12" t="s">
        <v>835</v>
      </c>
      <c r="AB230" s="12" t="s">
        <v>835</v>
      </c>
      <c r="AC230" s="94" t="s">
        <v>67</v>
      </c>
      <c r="AD230" s="15">
        <v>227</v>
      </c>
    </row>
    <row r="231" spans="1:30" ht="20.100000000000001" customHeight="1">
      <c r="A231" s="10">
        <v>228</v>
      </c>
      <c r="B231" s="33" t="s">
        <v>717</v>
      </c>
      <c r="C231" s="36"/>
      <c r="D231" s="33" t="s">
        <v>719</v>
      </c>
      <c r="E231" s="33" t="s">
        <v>718</v>
      </c>
      <c r="F231" s="10" t="s">
        <v>559</v>
      </c>
      <c r="G231" s="10" t="s">
        <v>559</v>
      </c>
      <c r="H231" s="10" t="s">
        <v>559</v>
      </c>
      <c r="I231" s="42" t="s">
        <v>720</v>
      </c>
      <c r="J231" s="10" t="s">
        <v>559</v>
      </c>
      <c r="K231" s="10" t="s">
        <v>559</v>
      </c>
      <c r="L231" s="34" t="s">
        <v>559</v>
      </c>
      <c r="M231" s="10" t="s">
        <v>559</v>
      </c>
      <c r="N231" s="66" t="s">
        <v>559</v>
      </c>
      <c r="O231" s="10" t="s">
        <v>559</v>
      </c>
      <c r="P231" s="34" t="s">
        <v>559</v>
      </c>
      <c r="Q231" s="10" t="s">
        <v>559</v>
      </c>
      <c r="R231" s="10" t="s">
        <v>559</v>
      </c>
      <c r="S231" s="10" t="s">
        <v>559</v>
      </c>
      <c r="T231" s="10" t="s">
        <v>559</v>
      </c>
      <c r="U231" s="33" t="s">
        <v>491</v>
      </c>
      <c r="V231" s="33"/>
      <c r="W231" s="11" t="s">
        <v>461</v>
      </c>
      <c r="X231" s="44"/>
      <c r="Y231" s="10" t="s">
        <v>559</v>
      </c>
      <c r="Z231" s="10" t="s">
        <v>559</v>
      </c>
      <c r="AA231" s="95" t="s">
        <v>559</v>
      </c>
      <c r="AB231" s="10" t="s">
        <v>559</v>
      </c>
      <c r="AC231" s="95" t="s">
        <v>67</v>
      </c>
      <c r="AD231" s="15">
        <v>228</v>
      </c>
    </row>
    <row r="232" spans="1:30" ht="20.100000000000001" customHeight="1">
      <c r="A232" s="12">
        <v>229</v>
      </c>
      <c r="B232" s="13" t="s">
        <v>462</v>
      </c>
      <c r="C232" s="13"/>
      <c r="D232" s="13" t="s">
        <v>463</v>
      </c>
      <c r="E232" s="13" t="s">
        <v>464</v>
      </c>
      <c r="F232" s="12" t="s">
        <v>559</v>
      </c>
      <c r="G232" s="12" t="s">
        <v>559</v>
      </c>
      <c r="H232" s="12" t="s">
        <v>559</v>
      </c>
      <c r="I232" s="41" t="s">
        <v>465</v>
      </c>
      <c r="J232" s="12" t="s">
        <v>559</v>
      </c>
      <c r="K232" s="12" t="s">
        <v>559</v>
      </c>
      <c r="L232" s="12" t="s">
        <v>559</v>
      </c>
      <c r="M232" s="12" t="s">
        <v>559</v>
      </c>
      <c r="N232" s="12" t="s">
        <v>559</v>
      </c>
      <c r="O232" s="12" t="s">
        <v>559</v>
      </c>
      <c r="P232" s="12" t="s">
        <v>559</v>
      </c>
      <c r="Q232" s="12">
        <v>1.59</v>
      </c>
      <c r="R232" s="12" t="s">
        <v>559</v>
      </c>
      <c r="S232" s="12" t="s">
        <v>559</v>
      </c>
      <c r="T232" s="12" t="s">
        <v>559</v>
      </c>
      <c r="U232" s="13" t="s">
        <v>491</v>
      </c>
      <c r="V232" s="13"/>
      <c r="W232" s="14" t="s">
        <v>468</v>
      </c>
      <c r="X232" s="16"/>
      <c r="Y232" s="12" t="s">
        <v>559</v>
      </c>
      <c r="Z232" s="12" t="s">
        <v>559</v>
      </c>
      <c r="AA232" s="94" t="s">
        <v>559</v>
      </c>
      <c r="AB232" s="12" t="s">
        <v>559</v>
      </c>
      <c r="AC232" s="94" t="s">
        <v>67</v>
      </c>
      <c r="AD232" s="15">
        <v>229</v>
      </c>
    </row>
    <row r="233" spans="1:30" ht="20.100000000000001" customHeight="1">
      <c r="A233" s="37">
        <v>230</v>
      </c>
      <c r="B233" s="38" t="s">
        <v>963</v>
      </c>
      <c r="C233" s="38" t="s">
        <v>1211</v>
      </c>
      <c r="D233" s="38" t="s">
        <v>1212</v>
      </c>
      <c r="E233" s="38" t="s">
        <v>1213</v>
      </c>
      <c r="F233" s="37" t="s">
        <v>1214</v>
      </c>
      <c r="G233" s="37" t="s">
        <v>559</v>
      </c>
      <c r="H233" s="37" t="s">
        <v>559</v>
      </c>
      <c r="I233" s="43" t="s">
        <v>1215</v>
      </c>
      <c r="J233" s="37" t="s">
        <v>559</v>
      </c>
      <c r="K233" s="37" t="s">
        <v>559</v>
      </c>
      <c r="L233" s="39" t="s">
        <v>559</v>
      </c>
      <c r="M233" s="37" t="s">
        <v>559</v>
      </c>
      <c r="N233" s="68" t="s">
        <v>559</v>
      </c>
      <c r="O233" s="37" t="s">
        <v>559</v>
      </c>
      <c r="P233" s="39" t="s">
        <v>559</v>
      </c>
      <c r="Q233" s="37">
        <v>422.39</v>
      </c>
      <c r="R233" s="37">
        <v>1.85</v>
      </c>
      <c r="S233" s="37" t="s">
        <v>559</v>
      </c>
      <c r="T233" s="37" t="s">
        <v>559</v>
      </c>
      <c r="U233" s="38" t="s">
        <v>1216</v>
      </c>
      <c r="V233" s="38" t="s">
        <v>1217</v>
      </c>
      <c r="W233" s="40" t="s">
        <v>1218</v>
      </c>
      <c r="X233" s="45"/>
      <c r="Y233" s="37" t="s">
        <v>559</v>
      </c>
      <c r="Z233" s="37" t="s">
        <v>559</v>
      </c>
      <c r="AA233" s="96" t="s">
        <v>559</v>
      </c>
      <c r="AB233" s="37" t="s">
        <v>559</v>
      </c>
      <c r="AC233" s="96" t="s">
        <v>67</v>
      </c>
      <c r="AD233" s="15">
        <v>230</v>
      </c>
    </row>
    <row r="234" spans="1:30" ht="20.100000000000001" customHeight="1">
      <c r="A234" s="12">
        <v>231</v>
      </c>
      <c r="B234" s="13" t="s">
        <v>1219</v>
      </c>
      <c r="C234" s="13" t="s">
        <v>1002</v>
      </c>
      <c r="D234" s="13" t="s">
        <v>1003</v>
      </c>
      <c r="E234" s="13" t="s">
        <v>818</v>
      </c>
      <c r="F234" s="12" t="s">
        <v>559</v>
      </c>
      <c r="G234" s="12" t="s">
        <v>559</v>
      </c>
      <c r="H234" s="12" t="s">
        <v>559</v>
      </c>
      <c r="I234" s="41" t="s">
        <v>819</v>
      </c>
      <c r="J234" s="93">
        <v>5.0999999999999996</v>
      </c>
      <c r="K234" s="12">
        <v>1422</v>
      </c>
      <c r="L234" s="103" t="s">
        <v>820</v>
      </c>
      <c r="M234" s="12" t="s">
        <v>821</v>
      </c>
      <c r="N234" s="67"/>
      <c r="O234" s="12" t="s">
        <v>559</v>
      </c>
      <c r="P234" s="35" t="s">
        <v>559</v>
      </c>
      <c r="Q234" s="12">
        <v>291.02999999999997</v>
      </c>
      <c r="R234" s="12">
        <v>1.88</v>
      </c>
      <c r="S234" s="12" t="s">
        <v>559</v>
      </c>
      <c r="T234" s="12" t="s">
        <v>559</v>
      </c>
      <c r="U234" s="13" t="s">
        <v>1216</v>
      </c>
      <c r="V234" s="13" t="s">
        <v>822</v>
      </c>
      <c r="W234" s="14" t="s">
        <v>823</v>
      </c>
      <c r="X234" s="16"/>
      <c r="Y234" s="12" t="s">
        <v>559</v>
      </c>
      <c r="Z234" s="12" t="s">
        <v>559</v>
      </c>
      <c r="AA234" s="12" t="s">
        <v>559</v>
      </c>
      <c r="AB234" s="12" t="s">
        <v>559</v>
      </c>
      <c r="AC234" s="94" t="s">
        <v>67</v>
      </c>
      <c r="AD234" s="15">
        <v>231</v>
      </c>
    </row>
    <row r="235" spans="1:30" ht="20.100000000000001" customHeight="1">
      <c r="A235" s="10">
        <v>232</v>
      </c>
      <c r="B235" s="33" t="s">
        <v>752</v>
      </c>
      <c r="C235" s="36"/>
      <c r="D235" s="33" t="s">
        <v>333</v>
      </c>
      <c r="E235" s="33"/>
      <c r="F235" s="10" t="s">
        <v>559</v>
      </c>
      <c r="G235" s="10" t="s">
        <v>559</v>
      </c>
      <c r="H235" s="10" t="s">
        <v>559</v>
      </c>
      <c r="I235" s="33" t="s">
        <v>334</v>
      </c>
      <c r="J235" s="10">
        <v>2.2000000000000002</v>
      </c>
      <c r="K235" s="10" t="s">
        <v>335</v>
      </c>
      <c r="L235" s="34" t="s">
        <v>162</v>
      </c>
      <c r="M235" s="10" t="s">
        <v>162</v>
      </c>
      <c r="N235" s="66" t="s">
        <v>162</v>
      </c>
      <c r="O235" s="10" t="s">
        <v>559</v>
      </c>
      <c r="P235" s="34" t="s">
        <v>203</v>
      </c>
      <c r="Q235" s="10" t="s">
        <v>336</v>
      </c>
      <c r="R235" s="10" t="s">
        <v>336</v>
      </c>
      <c r="S235" s="10" t="s">
        <v>336</v>
      </c>
      <c r="T235" s="10" t="s">
        <v>559</v>
      </c>
      <c r="U235" s="33"/>
      <c r="V235" s="33"/>
      <c r="W235" s="11" t="s">
        <v>343</v>
      </c>
      <c r="X235" s="44"/>
      <c r="Y235" s="10" t="s">
        <v>559</v>
      </c>
      <c r="Z235" s="10" t="s">
        <v>559</v>
      </c>
      <c r="AA235" s="10" t="s">
        <v>559</v>
      </c>
      <c r="AB235" s="10" t="s">
        <v>559</v>
      </c>
      <c r="AC235" s="95" t="s">
        <v>559</v>
      </c>
      <c r="AD235" s="15">
        <v>232</v>
      </c>
    </row>
    <row r="236" spans="1:30" ht="20.100000000000001" customHeight="1">
      <c r="A236" s="12">
        <v>233</v>
      </c>
      <c r="B236" s="13" t="s">
        <v>1326</v>
      </c>
      <c r="C236" s="13" t="s">
        <v>1327</v>
      </c>
      <c r="D236" s="13" t="s">
        <v>1328</v>
      </c>
      <c r="E236" s="13" t="s">
        <v>846</v>
      </c>
      <c r="F236" s="12" t="s">
        <v>847</v>
      </c>
      <c r="G236" s="12" t="s">
        <v>848</v>
      </c>
      <c r="H236" s="12" t="s">
        <v>559</v>
      </c>
      <c r="I236" s="13" t="s">
        <v>849</v>
      </c>
      <c r="J236" s="12" t="s">
        <v>850</v>
      </c>
      <c r="K236" s="12">
        <v>1219</v>
      </c>
      <c r="L236" s="12">
        <v>2</v>
      </c>
      <c r="M236" s="12" t="s">
        <v>981</v>
      </c>
      <c r="N236" s="67"/>
      <c r="O236" s="12" t="s">
        <v>982</v>
      </c>
      <c r="P236" s="35" t="s">
        <v>983</v>
      </c>
      <c r="Q236" s="12">
        <v>60.1</v>
      </c>
      <c r="R236" s="12">
        <v>0.78700000000000003</v>
      </c>
      <c r="S236" s="12" t="s">
        <v>984</v>
      </c>
      <c r="T236" s="12" t="s">
        <v>985</v>
      </c>
      <c r="U236" s="85" t="s">
        <v>986</v>
      </c>
      <c r="V236" s="13" t="s">
        <v>987</v>
      </c>
      <c r="W236" s="85" t="s">
        <v>988</v>
      </c>
      <c r="X236" s="12"/>
      <c r="Y236" s="12" t="s">
        <v>559</v>
      </c>
      <c r="Z236" s="12" t="s">
        <v>559</v>
      </c>
      <c r="AA236" s="12" t="s">
        <v>559</v>
      </c>
      <c r="AB236" s="12" t="s">
        <v>62</v>
      </c>
      <c r="AC236" s="94" t="s">
        <v>559</v>
      </c>
      <c r="AD236" s="15">
        <v>233</v>
      </c>
    </row>
    <row r="237" spans="1:30" ht="20.100000000000001" customHeight="1">
      <c r="A237" s="10">
        <v>234</v>
      </c>
      <c r="B237" s="33" t="s">
        <v>953</v>
      </c>
      <c r="C237" s="33"/>
      <c r="D237" s="33" t="s">
        <v>954</v>
      </c>
      <c r="E237" s="33"/>
      <c r="F237" s="10" t="s">
        <v>559</v>
      </c>
      <c r="G237" s="10" t="s">
        <v>559</v>
      </c>
      <c r="H237" s="10" t="s">
        <v>559</v>
      </c>
      <c r="I237" s="33" t="s">
        <v>1425</v>
      </c>
      <c r="J237" s="10" t="s">
        <v>559</v>
      </c>
      <c r="K237" s="10" t="s">
        <v>559</v>
      </c>
      <c r="L237" s="10" t="s">
        <v>559</v>
      </c>
      <c r="M237" s="10" t="s">
        <v>559</v>
      </c>
      <c r="N237" s="66"/>
      <c r="O237" s="10" t="s">
        <v>583</v>
      </c>
      <c r="P237" s="34" t="s">
        <v>869</v>
      </c>
      <c r="Q237" s="10">
        <v>111</v>
      </c>
      <c r="R237" s="10">
        <v>2.16</v>
      </c>
      <c r="S237" s="10" t="s">
        <v>336</v>
      </c>
      <c r="T237" s="10" t="s">
        <v>336</v>
      </c>
      <c r="U237" s="33" t="s">
        <v>870</v>
      </c>
      <c r="V237" s="33" t="s">
        <v>872</v>
      </c>
      <c r="W237" s="11" t="s">
        <v>871</v>
      </c>
      <c r="X237" s="44"/>
      <c r="Y237" s="10" t="s">
        <v>559</v>
      </c>
      <c r="Z237" s="10" t="s">
        <v>559</v>
      </c>
      <c r="AA237" s="10" t="s">
        <v>559</v>
      </c>
      <c r="AB237" s="10" t="s">
        <v>559</v>
      </c>
      <c r="AC237" s="95" t="s">
        <v>67</v>
      </c>
      <c r="AD237" s="15">
        <v>234</v>
      </c>
    </row>
    <row r="238" spans="1:30" ht="20.100000000000001" customHeight="1">
      <c r="A238" s="12">
        <v>235</v>
      </c>
      <c r="B238" s="13" t="s">
        <v>366</v>
      </c>
      <c r="C238" s="13" t="s">
        <v>518</v>
      </c>
      <c r="D238" s="13" t="s">
        <v>53</v>
      </c>
      <c r="E238" s="13"/>
      <c r="F238" s="12" t="s">
        <v>559</v>
      </c>
      <c r="G238" s="12" t="s">
        <v>559</v>
      </c>
      <c r="H238" s="12" t="s">
        <v>559</v>
      </c>
      <c r="I238" s="41" t="s">
        <v>559</v>
      </c>
      <c r="J238" s="12" t="s">
        <v>559</v>
      </c>
      <c r="K238" s="12" t="s">
        <v>559</v>
      </c>
      <c r="L238" s="35" t="s">
        <v>559</v>
      </c>
      <c r="M238" s="12" t="s">
        <v>559</v>
      </c>
      <c r="N238" s="67" t="s">
        <v>559</v>
      </c>
      <c r="O238" s="12" t="s">
        <v>559</v>
      </c>
      <c r="P238" s="35" t="s">
        <v>559</v>
      </c>
      <c r="Q238" s="12" t="s">
        <v>559</v>
      </c>
      <c r="R238" s="12" t="s">
        <v>54</v>
      </c>
      <c r="S238" s="12" t="s">
        <v>559</v>
      </c>
      <c r="T238" s="12" t="s">
        <v>559</v>
      </c>
      <c r="U238" s="13" t="s">
        <v>210</v>
      </c>
      <c r="V238" s="13" t="s">
        <v>519</v>
      </c>
      <c r="W238" s="14"/>
      <c r="X238" s="16"/>
      <c r="Y238" s="12" t="s">
        <v>559</v>
      </c>
      <c r="Z238" s="12" t="s">
        <v>559</v>
      </c>
      <c r="AA238" s="12" t="s">
        <v>559</v>
      </c>
      <c r="AB238" s="12" t="s">
        <v>559</v>
      </c>
      <c r="AC238" s="94" t="s">
        <v>559</v>
      </c>
      <c r="AD238" s="15">
        <v>235</v>
      </c>
    </row>
    <row r="239" spans="1:30" ht="20.100000000000001" customHeight="1">
      <c r="A239" s="10">
        <v>236</v>
      </c>
      <c r="B239" s="33" t="s">
        <v>367</v>
      </c>
      <c r="C239" s="33" t="s">
        <v>873</v>
      </c>
      <c r="D239" s="33" t="s">
        <v>874</v>
      </c>
      <c r="E239" s="33" t="s">
        <v>1093</v>
      </c>
      <c r="F239" s="10" t="s">
        <v>559</v>
      </c>
      <c r="G239" s="10" t="s">
        <v>559</v>
      </c>
      <c r="H239" s="10" t="s">
        <v>559</v>
      </c>
      <c r="I239" s="42" t="s">
        <v>1094</v>
      </c>
      <c r="J239" s="10" t="s">
        <v>559</v>
      </c>
      <c r="K239" s="10" t="s">
        <v>559</v>
      </c>
      <c r="L239" s="10" t="s">
        <v>559</v>
      </c>
      <c r="M239" s="10" t="s">
        <v>559</v>
      </c>
      <c r="N239" s="66"/>
      <c r="O239" s="10" t="s">
        <v>583</v>
      </c>
      <c r="P239" s="34" t="s">
        <v>1095</v>
      </c>
      <c r="Q239" s="10">
        <v>265.89999999999998</v>
      </c>
      <c r="R239" s="10">
        <v>2.4500000000000002</v>
      </c>
      <c r="S239" s="10" t="s">
        <v>336</v>
      </c>
      <c r="T239" s="10" t="s">
        <v>336</v>
      </c>
      <c r="U239" s="33" t="s">
        <v>1096</v>
      </c>
      <c r="V239" s="33" t="s">
        <v>1098</v>
      </c>
      <c r="W239" s="11" t="s">
        <v>1097</v>
      </c>
      <c r="X239" s="44"/>
      <c r="Y239" s="10" t="s">
        <v>559</v>
      </c>
      <c r="Z239" s="10" t="s">
        <v>559</v>
      </c>
      <c r="AA239" s="10" t="s">
        <v>559</v>
      </c>
      <c r="AB239" s="10" t="s">
        <v>559</v>
      </c>
      <c r="AC239" s="95" t="s">
        <v>559</v>
      </c>
      <c r="AD239" s="15">
        <v>236</v>
      </c>
    </row>
    <row r="240" spans="1:30" ht="20.100000000000001" customHeight="1">
      <c r="A240" s="12">
        <v>237</v>
      </c>
      <c r="B240" s="13" t="s">
        <v>630</v>
      </c>
      <c r="C240" s="13" t="s">
        <v>631</v>
      </c>
      <c r="D240" s="13" t="s">
        <v>632</v>
      </c>
      <c r="E240" s="13" t="s">
        <v>533</v>
      </c>
      <c r="F240" s="12" t="s">
        <v>559</v>
      </c>
      <c r="G240" s="12" t="s">
        <v>559</v>
      </c>
      <c r="H240" s="12" t="s">
        <v>559</v>
      </c>
      <c r="I240" s="41" t="s">
        <v>172</v>
      </c>
      <c r="J240" s="12" t="s">
        <v>559</v>
      </c>
      <c r="K240" s="12" t="s">
        <v>559</v>
      </c>
      <c r="L240" s="35" t="s">
        <v>559</v>
      </c>
      <c r="M240" s="12" t="s">
        <v>559</v>
      </c>
      <c r="N240" s="67"/>
      <c r="O240" s="12" t="s">
        <v>62</v>
      </c>
      <c r="P240" s="35" t="s">
        <v>559</v>
      </c>
      <c r="Q240" s="12">
        <v>372.24</v>
      </c>
      <c r="R240" s="12" t="s">
        <v>173</v>
      </c>
      <c r="S240" s="12" t="s">
        <v>559</v>
      </c>
      <c r="T240" s="12" t="s">
        <v>559</v>
      </c>
      <c r="U240" s="13" t="s">
        <v>175</v>
      </c>
      <c r="V240" s="13" t="s">
        <v>174</v>
      </c>
      <c r="W240" s="14" t="s">
        <v>176</v>
      </c>
      <c r="X240" s="16"/>
      <c r="Y240" s="12" t="s">
        <v>559</v>
      </c>
      <c r="Z240" s="12" t="s">
        <v>559</v>
      </c>
      <c r="AA240" s="12" t="s">
        <v>559</v>
      </c>
      <c r="AB240" s="12" t="s">
        <v>559</v>
      </c>
      <c r="AC240" s="94" t="s">
        <v>178</v>
      </c>
      <c r="AD240" s="15">
        <v>237</v>
      </c>
    </row>
    <row r="241" spans="1:30" ht="20.100000000000001" customHeight="1">
      <c r="A241" s="10">
        <v>238</v>
      </c>
      <c r="B241" s="33" t="s">
        <v>662</v>
      </c>
      <c r="C241" s="36" t="s">
        <v>655</v>
      </c>
      <c r="D241" s="33" t="s">
        <v>656</v>
      </c>
      <c r="E241" s="33"/>
      <c r="F241" s="10" t="s">
        <v>559</v>
      </c>
      <c r="G241" s="10" t="s">
        <v>559</v>
      </c>
      <c r="H241" s="10" t="s">
        <v>559</v>
      </c>
      <c r="I241" s="42" t="s">
        <v>657</v>
      </c>
      <c r="J241" s="10" t="s">
        <v>559</v>
      </c>
      <c r="K241" s="10" t="s">
        <v>559</v>
      </c>
      <c r="L241" s="10" t="s">
        <v>559</v>
      </c>
      <c r="M241" s="10" t="s">
        <v>559</v>
      </c>
      <c r="N241" s="66"/>
      <c r="O241" s="10" t="s">
        <v>559</v>
      </c>
      <c r="P241" s="34" t="s">
        <v>559</v>
      </c>
      <c r="Q241" s="10" t="s">
        <v>559</v>
      </c>
      <c r="R241" s="10" t="s">
        <v>559</v>
      </c>
      <c r="S241" s="10" t="s">
        <v>559</v>
      </c>
      <c r="T241" s="10" t="s">
        <v>559</v>
      </c>
      <c r="U241" s="33" t="s">
        <v>658</v>
      </c>
      <c r="V241" s="33" t="s">
        <v>659</v>
      </c>
      <c r="W241" s="11" t="s">
        <v>660</v>
      </c>
      <c r="X241" s="44"/>
      <c r="Y241" s="10" t="s">
        <v>559</v>
      </c>
      <c r="Z241" s="10" t="s">
        <v>559</v>
      </c>
      <c r="AA241" s="95" t="s">
        <v>559</v>
      </c>
      <c r="AB241" s="10" t="s">
        <v>559</v>
      </c>
      <c r="AC241" s="95" t="s">
        <v>661</v>
      </c>
      <c r="AD241" s="15">
        <v>238</v>
      </c>
    </row>
    <row r="242" spans="1:30" ht="20.100000000000001" customHeight="1">
      <c r="A242" s="12">
        <v>239</v>
      </c>
      <c r="B242" s="13" t="s">
        <v>540</v>
      </c>
      <c r="C242" s="13" t="s">
        <v>541</v>
      </c>
      <c r="D242" s="13" t="s">
        <v>542</v>
      </c>
      <c r="E242" s="13" t="s">
        <v>663</v>
      </c>
      <c r="F242" s="12" t="s">
        <v>664</v>
      </c>
      <c r="G242" s="12" t="s">
        <v>665</v>
      </c>
      <c r="H242" s="12" t="s">
        <v>559</v>
      </c>
      <c r="I242" s="41" t="s">
        <v>559</v>
      </c>
      <c r="J242" s="12">
        <v>3.3</v>
      </c>
      <c r="K242" s="12">
        <v>1263</v>
      </c>
      <c r="L242" s="35" t="s">
        <v>666</v>
      </c>
      <c r="M242" s="12" t="s">
        <v>667</v>
      </c>
      <c r="N242" s="67"/>
      <c r="O242" s="12" t="s">
        <v>62</v>
      </c>
      <c r="P242" s="35" t="s">
        <v>559</v>
      </c>
      <c r="Q242" s="12" t="s">
        <v>559</v>
      </c>
      <c r="R242" s="12" t="s">
        <v>559</v>
      </c>
      <c r="S242" s="12" t="s">
        <v>668</v>
      </c>
      <c r="T242" s="12" t="s">
        <v>669</v>
      </c>
      <c r="U242" s="13" t="s">
        <v>537</v>
      </c>
      <c r="V242" s="13" t="s">
        <v>670</v>
      </c>
      <c r="W242" s="14"/>
      <c r="X242" s="16"/>
      <c r="Y242" s="12" t="s">
        <v>559</v>
      </c>
      <c r="Z242" s="12" t="s">
        <v>559</v>
      </c>
      <c r="AA242" s="94" t="s">
        <v>559</v>
      </c>
      <c r="AB242" s="12" t="s">
        <v>62</v>
      </c>
      <c r="AC242" s="94" t="s">
        <v>559</v>
      </c>
      <c r="AD242" s="15">
        <v>239</v>
      </c>
    </row>
    <row r="243" spans="1:30" ht="20.100000000000001" customHeight="1">
      <c r="A243" s="37">
        <v>240</v>
      </c>
      <c r="B243" s="38" t="s">
        <v>534</v>
      </c>
      <c r="C243" s="38" t="s">
        <v>535</v>
      </c>
      <c r="D243" s="38" t="s">
        <v>536</v>
      </c>
      <c r="E243" s="38"/>
      <c r="F243" s="37" t="s">
        <v>559</v>
      </c>
      <c r="G243" s="37" t="s">
        <v>559</v>
      </c>
      <c r="H243" s="37" t="s">
        <v>559</v>
      </c>
      <c r="I243" s="43" t="s">
        <v>559</v>
      </c>
      <c r="J243" s="37">
        <v>8</v>
      </c>
      <c r="K243" s="37" t="s">
        <v>559</v>
      </c>
      <c r="L243" s="37" t="s">
        <v>559</v>
      </c>
      <c r="M243" s="37" t="s">
        <v>559</v>
      </c>
      <c r="N243" s="68"/>
      <c r="O243" s="37" t="s">
        <v>62</v>
      </c>
      <c r="P243" s="39" t="s">
        <v>559</v>
      </c>
      <c r="Q243" s="37" t="s">
        <v>559</v>
      </c>
      <c r="R243" s="37" t="s">
        <v>559</v>
      </c>
      <c r="S243" s="37" t="s">
        <v>559</v>
      </c>
      <c r="T243" s="37" t="s">
        <v>559</v>
      </c>
      <c r="U243" s="38" t="s">
        <v>538</v>
      </c>
      <c r="V243" s="38" t="s">
        <v>539</v>
      </c>
      <c r="W243" s="40"/>
      <c r="X243" s="45"/>
      <c r="Y243" s="37" t="s">
        <v>559</v>
      </c>
      <c r="Z243" s="37" t="s">
        <v>559</v>
      </c>
      <c r="AA243" s="96" t="s">
        <v>559</v>
      </c>
      <c r="AB243" s="37" t="s">
        <v>559</v>
      </c>
      <c r="AC243" s="96" t="s">
        <v>729</v>
      </c>
      <c r="AD243" s="15">
        <v>240</v>
      </c>
    </row>
    <row r="244" spans="1:30" ht="20.100000000000001" customHeight="1">
      <c r="A244" s="12">
        <v>241</v>
      </c>
      <c r="B244" s="13" t="s">
        <v>1000</v>
      </c>
      <c r="C244" s="13" t="s">
        <v>877</v>
      </c>
      <c r="D244" s="13" t="s">
        <v>878</v>
      </c>
      <c r="E244" s="13" t="s">
        <v>999</v>
      </c>
      <c r="F244" s="12" t="s">
        <v>559</v>
      </c>
      <c r="G244" s="12" t="s">
        <v>559</v>
      </c>
      <c r="H244" s="12" t="s">
        <v>559</v>
      </c>
      <c r="I244" s="41" t="s">
        <v>1001</v>
      </c>
      <c r="J244" s="93" t="s">
        <v>559</v>
      </c>
      <c r="K244" s="12" t="s">
        <v>559</v>
      </c>
      <c r="L244" s="12" t="s">
        <v>559</v>
      </c>
      <c r="M244" s="12" t="s">
        <v>559</v>
      </c>
      <c r="N244" s="67" t="s">
        <v>559</v>
      </c>
      <c r="O244" s="12" t="s">
        <v>559</v>
      </c>
      <c r="P244" s="35" t="s">
        <v>559</v>
      </c>
      <c r="Q244" s="12" t="s">
        <v>559</v>
      </c>
      <c r="R244" s="12">
        <v>1.8</v>
      </c>
      <c r="S244" s="12" t="s">
        <v>559</v>
      </c>
      <c r="T244" s="12" t="s">
        <v>559</v>
      </c>
      <c r="U244" s="13" t="s">
        <v>876</v>
      </c>
      <c r="V244" s="13" t="s">
        <v>875</v>
      </c>
      <c r="W244" s="14"/>
      <c r="X244" s="16"/>
      <c r="Y244" s="12" t="s">
        <v>559</v>
      </c>
      <c r="Z244" s="12" t="s">
        <v>559</v>
      </c>
      <c r="AA244" s="12" t="s">
        <v>559</v>
      </c>
      <c r="AB244" s="12" t="s">
        <v>559</v>
      </c>
      <c r="AC244" s="94" t="s">
        <v>559</v>
      </c>
      <c r="AD244" s="15">
        <v>241</v>
      </c>
    </row>
    <row r="245" spans="1:30" ht="20.100000000000001" customHeight="1">
      <c r="A245" s="10">
        <v>242</v>
      </c>
      <c r="B245" s="33" t="s">
        <v>731</v>
      </c>
      <c r="C245" s="36"/>
      <c r="D245" s="33" t="s">
        <v>732</v>
      </c>
      <c r="E245" s="33"/>
      <c r="F245" s="10" t="s">
        <v>559</v>
      </c>
      <c r="G245" s="10" t="s">
        <v>559</v>
      </c>
      <c r="H245" s="10" t="s">
        <v>559</v>
      </c>
      <c r="I245" s="33" t="s">
        <v>733</v>
      </c>
      <c r="J245" s="10" t="s">
        <v>559</v>
      </c>
      <c r="K245" s="10" t="s">
        <v>559</v>
      </c>
      <c r="L245" s="34" t="s">
        <v>559</v>
      </c>
      <c r="M245" s="10" t="s">
        <v>559</v>
      </c>
      <c r="N245" s="66" t="s">
        <v>559</v>
      </c>
      <c r="O245" s="10" t="s">
        <v>559</v>
      </c>
      <c r="P245" s="34" t="s">
        <v>559</v>
      </c>
      <c r="Q245" s="10" t="s">
        <v>559</v>
      </c>
      <c r="R245" s="10" t="s">
        <v>559</v>
      </c>
      <c r="S245" s="10" t="s">
        <v>559</v>
      </c>
      <c r="T245" s="10" t="s">
        <v>559</v>
      </c>
      <c r="U245" s="33" t="s">
        <v>735</v>
      </c>
      <c r="V245" s="33" t="s">
        <v>736</v>
      </c>
      <c r="W245" s="11" t="s">
        <v>737</v>
      </c>
      <c r="X245" s="44"/>
      <c r="Y245" s="10" t="s">
        <v>559</v>
      </c>
      <c r="Z245" s="10" t="s">
        <v>559</v>
      </c>
      <c r="AA245" s="10" t="s">
        <v>559</v>
      </c>
      <c r="AB245" s="10" t="s">
        <v>559</v>
      </c>
      <c r="AC245" s="95" t="s">
        <v>559</v>
      </c>
      <c r="AD245" s="15">
        <v>242</v>
      </c>
    </row>
    <row r="246" spans="1:30" ht="20.100000000000001" customHeight="1">
      <c r="A246" s="12">
        <v>243</v>
      </c>
      <c r="B246" s="13" t="s">
        <v>738</v>
      </c>
      <c r="C246" s="13" t="s">
        <v>478</v>
      </c>
      <c r="D246" s="13" t="s">
        <v>346</v>
      </c>
      <c r="E246" s="13" t="s">
        <v>597</v>
      </c>
      <c r="F246" s="12" t="s">
        <v>559</v>
      </c>
      <c r="G246" s="12" t="s">
        <v>559</v>
      </c>
      <c r="H246" s="12" t="s">
        <v>559</v>
      </c>
      <c r="I246" s="13" t="s">
        <v>347</v>
      </c>
      <c r="J246" s="12" t="s">
        <v>559</v>
      </c>
      <c r="K246" s="12" t="s">
        <v>559</v>
      </c>
      <c r="L246" s="12" t="s">
        <v>559</v>
      </c>
      <c r="M246" s="12" t="s">
        <v>559</v>
      </c>
      <c r="N246" s="67" t="s">
        <v>559</v>
      </c>
      <c r="O246" s="12" t="s">
        <v>559</v>
      </c>
      <c r="P246" s="35" t="s">
        <v>348</v>
      </c>
      <c r="Q246" s="12">
        <v>40.299999999999997</v>
      </c>
      <c r="R246" s="12">
        <v>3.6</v>
      </c>
      <c r="S246" s="12" t="s">
        <v>559</v>
      </c>
      <c r="T246" s="12" t="s">
        <v>559</v>
      </c>
      <c r="U246" s="85" t="s">
        <v>734</v>
      </c>
      <c r="V246" s="13" t="s">
        <v>766</v>
      </c>
      <c r="W246" s="85" t="s">
        <v>349</v>
      </c>
      <c r="X246" s="12"/>
      <c r="Y246" s="12" t="s">
        <v>559</v>
      </c>
      <c r="Z246" s="12" t="s">
        <v>559</v>
      </c>
      <c r="AA246" s="12" t="s">
        <v>559</v>
      </c>
      <c r="AB246" s="12" t="s">
        <v>559</v>
      </c>
      <c r="AC246" s="94" t="s">
        <v>559</v>
      </c>
      <c r="AD246" s="15">
        <v>243</v>
      </c>
    </row>
    <row r="247" spans="1:30" ht="20.100000000000001" customHeight="1">
      <c r="A247" s="10">
        <v>244</v>
      </c>
      <c r="B247" s="33" t="s">
        <v>350</v>
      </c>
      <c r="C247" s="33"/>
      <c r="D247" s="33" t="s">
        <v>596</v>
      </c>
      <c r="E247" s="33"/>
      <c r="F247" s="10" t="s">
        <v>559</v>
      </c>
      <c r="G247" s="10" t="s">
        <v>559</v>
      </c>
      <c r="H247" s="10" t="s">
        <v>559</v>
      </c>
      <c r="I247" s="33" t="s">
        <v>598</v>
      </c>
      <c r="J247" s="10" t="s">
        <v>559</v>
      </c>
      <c r="K247" s="10" t="s">
        <v>559</v>
      </c>
      <c r="L247" s="34" t="s">
        <v>559</v>
      </c>
      <c r="M247" s="10" t="s">
        <v>559</v>
      </c>
      <c r="N247" s="66" t="s">
        <v>559</v>
      </c>
      <c r="O247" s="10" t="s">
        <v>559</v>
      </c>
      <c r="P247" s="34" t="s">
        <v>599</v>
      </c>
      <c r="Q247" s="10">
        <v>100.1</v>
      </c>
      <c r="R247" s="10" t="s">
        <v>559</v>
      </c>
      <c r="S247" s="10" t="s">
        <v>559</v>
      </c>
      <c r="T247" s="10" t="s">
        <v>559</v>
      </c>
      <c r="U247" s="33" t="s">
        <v>734</v>
      </c>
      <c r="V247" s="33" t="s">
        <v>600</v>
      </c>
      <c r="W247" s="11" t="s">
        <v>601</v>
      </c>
      <c r="X247" s="44"/>
      <c r="Y247" s="10" t="s">
        <v>559</v>
      </c>
      <c r="Z247" s="10" t="s">
        <v>559</v>
      </c>
      <c r="AA247" s="95" t="s">
        <v>559</v>
      </c>
      <c r="AB247" s="10" t="s">
        <v>559</v>
      </c>
      <c r="AC247" s="95" t="s">
        <v>559</v>
      </c>
      <c r="AD247" s="15">
        <v>244</v>
      </c>
    </row>
    <row r="248" spans="1:30" ht="20.100000000000001" customHeight="1">
      <c r="A248" s="12">
        <v>245</v>
      </c>
      <c r="B248" s="13" t="s">
        <v>829</v>
      </c>
      <c r="C248" s="13" t="s">
        <v>830</v>
      </c>
      <c r="D248" s="13" t="s">
        <v>764</v>
      </c>
      <c r="E248" s="13" t="s">
        <v>828</v>
      </c>
      <c r="F248" s="12" t="s">
        <v>559</v>
      </c>
      <c r="G248" s="12" t="s">
        <v>559</v>
      </c>
      <c r="H248" s="12" t="s">
        <v>559</v>
      </c>
      <c r="I248" s="41" t="s">
        <v>765</v>
      </c>
      <c r="J248" s="12" t="s">
        <v>559</v>
      </c>
      <c r="K248" s="12" t="s">
        <v>559</v>
      </c>
      <c r="L248" s="35" t="s">
        <v>559</v>
      </c>
      <c r="M248" s="12" t="s">
        <v>559</v>
      </c>
      <c r="N248" s="67" t="s">
        <v>559</v>
      </c>
      <c r="O248" s="12" t="s">
        <v>559</v>
      </c>
      <c r="P248" s="35" t="s">
        <v>559</v>
      </c>
      <c r="Q248" s="12">
        <v>380.35</v>
      </c>
      <c r="R248" s="12" t="s">
        <v>559</v>
      </c>
      <c r="S248" s="12" t="s">
        <v>559</v>
      </c>
      <c r="T248" s="12" t="s">
        <v>559</v>
      </c>
      <c r="U248" s="13" t="s">
        <v>734</v>
      </c>
      <c r="V248" s="13" t="s">
        <v>795</v>
      </c>
      <c r="W248" s="14" t="s">
        <v>940</v>
      </c>
      <c r="X248" s="16"/>
      <c r="Y248" s="12" t="s">
        <v>559</v>
      </c>
      <c r="Z248" s="12" t="s">
        <v>559</v>
      </c>
      <c r="AA248" s="12" t="s">
        <v>559</v>
      </c>
      <c r="AB248" s="12" t="s">
        <v>559</v>
      </c>
      <c r="AC248" s="94" t="s">
        <v>67</v>
      </c>
      <c r="AD248" s="15">
        <v>245</v>
      </c>
    </row>
    <row r="249" spans="1:30" ht="20.100000000000001" customHeight="1">
      <c r="A249" s="10">
        <v>246</v>
      </c>
      <c r="B249" s="33" t="s">
        <v>751</v>
      </c>
      <c r="C249" s="33"/>
      <c r="D249" s="33" t="s">
        <v>753</v>
      </c>
      <c r="E249" s="33" t="s">
        <v>754</v>
      </c>
      <c r="F249" s="10" t="s">
        <v>559</v>
      </c>
      <c r="G249" s="10" t="s">
        <v>559</v>
      </c>
      <c r="H249" s="10" t="s">
        <v>559</v>
      </c>
      <c r="I249" s="42" t="s">
        <v>755</v>
      </c>
      <c r="J249" s="10">
        <v>2.1</v>
      </c>
      <c r="K249" s="10">
        <v>1001</v>
      </c>
      <c r="L249" s="34" t="s">
        <v>559</v>
      </c>
      <c r="M249" s="10" t="s">
        <v>479</v>
      </c>
      <c r="N249" s="66" t="s">
        <v>559</v>
      </c>
      <c r="O249" s="10" t="s">
        <v>559</v>
      </c>
      <c r="P249" s="34" t="s">
        <v>756</v>
      </c>
      <c r="Q249" s="10">
        <v>26</v>
      </c>
      <c r="R249" s="10" t="s">
        <v>757</v>
      </c>
      <c r="S249" s="10" t="s">
        <v>758</v>
      </c>
      <c r="T249" s="10" t="s">
        <v>759</v>
      </c>
      <c r="U249" s="33" t="s">
        <v>760</v>
      </c>
      <c r="V249" s="33"/>
      <c r="W249" s="11" t="s">
        <v>761</v>
      </c>
      <c r="X249" s="44"/>
      <c r="Y249" s="10" t="s">
        <v>559</v>
      </c>
      <c r="Z249" s="10" t="s">
        <v>559</v>
      </c>
      <c r="AA249" s="10" t="s">
        <v>559</v>
      </c>
      <c r="AB249" s="10" t="s">
        <v>62</v>
      </c>
      <c r="AC249" s="95" t="s">
        <v>559</v>
      </c>
      <c r="AD249" s="15">
        <v>246</v>
      </c>
    </row>
    <row r="250" spans="1:30" ht="20.100000000000001" customHeight="1">
      <c r="A250" s="12">
        <v>247</v>
      </c>
      <c r="B250" s="13" t="s">
        <v>891</v>
      </c>
      <c r="C250" s="13"/>
      <c r="D250" s="13" t="s">
        <v>892</v>
      </c>
      <c r="E250" s="13" t="s">
        <v>851</v>
      </c>
      <c r="F250" s="12" t="s">
        <v>559</v>
      </c>
      <c r="G250" s="12" t="s">
        <v>559</v>
      </c>
      <c r="H250" s="12" t="s">
        <v>559</v>
      </c>
      <c r="I250" s="41" t="s">
        <v>893</v>
      </c>
      <c r="J250" s="12" t="s">
        <v>559</v>
      </c>
      <c r="K250" s="12" t="s">
        <v>559</v>
      </c>
      <c r="L250" s="35" t="s">
        <v>559</v>
      </c>
      <c r="M250" s="12" t="s">
        <v>559</v>
      </c>
      <c r="N250" s="67" t="s">
        <v>559</v>
      </c>
      <c r="O250" s="12" t="s">
        <v>559</v>
      </c>
      <c r="P250" s="35" t="s">
        <v>559</v>
      </c>
      <c r="Q250" s="12" t="s">
        <v>559</v>
      </c>
      <c r="R250" s="12" t="s">
        <v>559</v>
      </c>
      <c r="S250" s="12" t="s">
        <v>559</v>
      </c>
      <c r="T250" s="12" t="s">
        <v>559</v>
      </c>
      <c r="U250" s="13" t="s">
        <v>894</v>
      </c>
      <c r="V250" s="13"/>
      <c r="W250" s="14"/>
      <c r="X250" s="16"/>
      <c r="Y250" s="12" t="s">
        <v>559</v>
      </c>
      <c r="Z250" s="12" t="s">
        <v>559</v>
      </c>
      <c r="AA250" s="94" t="s">
        <v>559</v>
      </c>
      <c r="AB250" s="12" t="s">
        <v>559</v>
      </c>
      <c r="AC250" s="94" t="s">
        <v>67</v>
      </c>
      <c r="AD250" s="15">
        <v>247</v>
      </c>
    </row>
    <row r="251" spans="1:30" ht="20.100000000000001" customHeight="1">
      <c r="A251" s="10">
        <v>248</v>
      </c>
      <c r="B251" s="33" t="s">
        <v>633</v>
      </c>
      <c r="C251" s="36" t="s">
        <v>634</v>
      </c>
      <c r="D251" s="33" t="s">
        <v>635</v>
      </c>
      <c r="E251" s="33" t="s">
        <v>767</v>
      </c>
      <c r="F251" s="10" t="s">
        <v>559</v>
      </c>
      <c r="G251" s="10" t="s">
        <v>559</v>
      </c>
      <c r="H251" s="10" t="s">
        <v>559</v>
      </c>
      <c r="I251" s="42" t="s">
        <v>768</v>
      </c>
      <c r="J251" s="10" t="s">
        <v>559</v>
      </c>
      <c r="K251" s="10" t="s">
        <v>559</v>
      </c>
      <c r="L251" s="34" t="s">
        <v>559</v>
      </c>
      <c r="M251" s="10" t="s">
        <v>559</v>
      </c>
      <c r="N251" s="66" t="s">
        <v>559</v>
      </c>
      <c r="O251" s="10" t="s">
        <v>559</v>
      </c>
      <c r="P251" s="34" t="s">
        <v>769</v>
      </c>
      <c r="Q251" s="10">
        <v>329.25</v>
      </c>
      <c r="R251" s="10">
        <v>1.8779999999999999</v>
      </c>
      <c r="S251" s="10" t="s">
        <v>559</v>
      </c>
      <c r="T251" s="10" t="s">
        <v>559</v>
      </c>
      <c r="U251" s="33" t="s">
        <v>770</v>
      </c>
      <c r="V251" s="33" t="s">
        <v>772</v>
      </c>
      <c r="W251" s="11" t="s">
        <v>773</v>
      </c>
      <c r="X251" s="44"/>
      <c r="Y251" s="10" t="s">
        <v>559</v>
      </c>
      <c r="Z251" s="10" t="s">
        <v>559</v>
      </c>
      <c r="AA251" s="95" t="s">
        <v>559</v>
      </c>
      <c r="AB251" s="10" t="s">
        <v>559</v>
      </c>
      <c r="AC251" s="95" t="s">
        <v>67</v>
      </c>
      <c r="AD251" s="15">
        <v>248</v>
      </c>
    </row>
    <row r="252" spans="1:30" ht="20.100000000000001" customHeight="1">
      <c r="A252" s="12">
        <v>249</v>
      </c>
      <c r="B252" s="13" t="s">
        <v>774</v>
      </c>
      <c r="C252" s="13" t="s">
        <v>775</v>
      </c>
      <c r="D252" s="13" t="s">
        <v>776</v>
      </c>
      <c r="E252" s="13" t="s">
        <v>777</v>
      </c>
      <c r="F252" s="12" t="s">
        <v>559</v>
      </c>
      <c r="G252" s="12" t="s">
        <v>559</v>
      </c>
      <c r="H252" s="12" t="s">
        <v>559</v>
      </c>
      <c r="I252" s="41" t="s">
        <v>778</v>
      </c>
      <c r="J252" s="12" t="s">
        <v>559</v>
      </c>
      <c r="K252" s="12" t="s">
        <v>559</v>
      </c>
      <c r="L252" s="35" t="s">
        <v>559</v>
      </c>
      <c r="M252" s="12" t="s">
        <v>559</v>
      </c>
      <c r="N252" s="67" t="s">
        <v>559</v>
      </c>
      <c r="O252" s="12" t="s">
        <v>559</v>
      </c>
      <c r="P252" s="35" t="s">
        <v>779</v>
      </c>
      <c r="Q252" s="12">
        <v>82.04</v>
      </c>
      <c r="R252" s="12">
        <v>1528</v>
      </c>
      <c r="S252" s="12" t="s">
        <v>559</v>
      </c>
      <c r="T252" s="12" t="s">
        <v>559</v>
      </c>
      <c r="U252" s="13" t="s">
        <v>770</v>
      </c>
      <c r="V252" s="13" t="s">
        <v>771</v>
      </c>
      <c r="W252" s="14" t="s">
        <v>780</v>
      </c>
      <c r="X252" s="16"/>
      <c r="Y252" s="12" t="s">
        <v>559</v>
      </c>
      <c r="Z252" s="12" t="s">
        <v>559</v>
      </c>
      <c r="AA252" s="94" t="s">
        <v>559</v>
      </c>
      <c r="AB252" s="12" t="s">
        <v>559</v>
      </c>
      <c r="AC252" s="94" t="s">
        <v>67</v>
      </c>
      <c r="AD252" s="15">
        <v>249</v>
      </c>
    </row>
    <row r="253" spans="1:30" ht="20.100000000000001" customHeight="1">
      <c r="A253" s="37">
        <v>250</v>
      </c>
      <c r="B253" s="38" t="s">
        <v>781</v>
      </c>
      <c r="C253" s="38" t="s">
        <v>782</v>
      </c>
      <c r="D253" s="38" t="s">
        <v>783</v>
      </c>
      <c r="E253" s="38" t="s">
        <v>784</v>
      </c>
      <c r="F253" s="37" t="s">
        <v>559</v>
      </c>
      <c r="G253" s="37" t="s">
        <v>559</v>
      </c>
      <c r="H253" s="37" t="s">
        <v>559</v>
      </c>
      <c r="I253" s="43" t="s">
        <v>785</v>
      </c>
      <c r="J253" s="37" t="s">
        <v>559</v>
      </c>
      <c r="K253" s="37" t="s">
        <v>559</v>
      </c>
      <c r="L253" s="39" t="s">
        <v>559</v>
      </c>
      <c r="M253" s="37" t="s">
        <v>559</v>
      </c>
      <c r="N253" s="68" t="s">
        <v>559</v>
      </c>
      <c r="O253" s="37" t="s">
        <v>559</v>
      </c>
      <c r="P253" s="39" t="s">
        <v>786</v>
      </c>
      <c r="Q253" s="37">
        <v>192.1</v>
      </c>
      <c r="R253" s="37">
        <v>1.542</v>
      </c>
      <c r="S253" s="37" t="s">
        <v>787</v>
      </c>
      <c r="T253" s="37" t="s">
        <v>788</v>
      </c>
      <c r="U253" s="38" t="s">
        <v>770</v>
      </c>
      <c r="V253" s="38" t="s">
        <v>789</v>
      </c>
      <c r="W253" s="40" t="s">
        <v>790</v>
      </c>
      <c r="X253" s="45"/>
      <c r="Y253" s="37" t="s">
        <v>559</v>
      </c>
      <c r="Z253" s="37" t="s">
        <v>559</v>
      </c>
      <c r="AA253" s="96" t="s">
        <v>559</v>
      </c>
      <c r="AB253" s="37" t="s">
        <v>559</v>
      </c>
      <c r="AC253" s="96" t="s">
        <v>67</v>
      </c>
      <c r="AD253" s="15">
        <v>250</v>
      </c>
    </row>
    <row r="254" spans="1:30" ht="20.100000000000001" customHeight="1">
      <c r="A254" s="12">
        <v>251</v>
      </c>
      <c r="B254" s="13" t="s">
        <v>791</v>
      </c>
      <c r="C254" s="13" t="s">
        <v>792</v>
      </c>
      <c r="D254" s="13" t="s">
        <v>793</v>
      </c>
      <c r="E254" s="13"/>
      <c r="F254" s="12" t="s">
        <v>559</v>
      </c>
      <c r="G254" s="12" t="s">
        <v>559</v>
      </c>
      <c r="H254" s="12" t="s">
        <v>559</v>
      </c>
      <c r="I254" s="41" t="s">
        <v>794</v>
      </c>
      <c r="J254" s="93" t="s">
        <v>559</v>
      </c>
      <c r="K254" s="12" t="s">
        <v>559</v>
      </c>
      <c r="L254" s="12" t="s">
        <v>559</v>
      </c>
      <c r="M254" s="12" t="s">
        <v>559</v>
      </c>
      <c r="N254" s="67" t="s">
        <v>559</v>
      </c>
      <c r="O254" s="12" t="s">
        <v>559</v>
      </c>
      <c r="P254" s="35" t="s">
        <v>559</v>
      </c>
      <c r="Q254" s="12" t="s">
        <v>559</v>
      </c>
      <c r="R254" s="12" t="s">
        <v>559</v>
      </c>
      <c r="S254" s="12" t="s">
        <v>559</v>
      </c>
      <c r="T254" s="12" t="s">
        <v>559</v>
      </c>
      <c r="U254" s="13" t="s">
        <v>770</v>
      </c>
      <c r="V254" s="13" t="s">
        <v>796</v>
      </c>
      <c r="W254" s="14" t="s">
        <v>797</v>
      </c>
      <c r="X254" s="16"/>
      <c r="Y254" s="12" t="s">
        <v>559</v>
      </c>
      <c r="Z254" s="12" t="s">
        <v>559</v>
      </c>
      <c r="AA254" s="12" t="s">
        <v>559</v>
      </c>
      <c r="AB254" s="12" t="s">
        <v>559</v>
      </c>
      <c r="AC254" s="94" t="s">
        <v>67</v>
      </c>
      <c r="AD254" s="15">
        <v>251</v>
      </c>
    </row>
    <row r="255" spans="1:30" ht="20.100000000000001" customHeight="1">
      <c r="A255" s="10">
        <v>252</v>
      </c>
      <c r="B255" s="33" t="s">
        <v>798</v>
      </c>
      <c r="C255" s="36" t="s">
        <v>799</v>
      </c>
      <c r="D255" s="33" t="s">
        <v>800</v>
      </c>
      <c r="E255" s="33" t="s">
        <v>801</v>
      </c>
      <c r="F255" s="10" t="s">
        <v>559</v>
      </c>
      <c r="G255" s="10" t="s">
        <v>559</v>
      </c>
      <c r="H255" s="10" t="s">
        <v>559</v>
      </c>
      <c r="I255" s="33" t="s">
        <v>802</v>
      </c>
      <c r="J255" s="10" t="s">
        <v>559</v>
      </c>
      <c r="K255" s="10" t="s">
        <v>559</v>
      </c>
      <c r="L255" s="34" t="s">
        <v>559</v>
      </c>
      <c r="M255" s="10" t="s">
        <v>559</v>
      </c>
      <c r="N255" s="66" t="s">
        <v>559</v>
      </c>
      <c r="O255" s="10" t="s">
        <v>559</v>
      </c>
      <c r="P255" s="34" t="s">
        <v>803</v>
      </c>
      <c r="Q255" s="10">
        <v>180.2</v>
      </c>
      <c r="R255" s="10">
        <v>1.56</v>
      </c>
      <c r="S255" s="10" t="s">
        <v>559</v>
      </c>
      <c r="T255" s="10" t="s">
        <v>559</v>
      </c>
      <c r="U255" s="33" t="s">
        <v>770</v>
      </c>
      <c r="V255" s="33" t="s">
        <v>742</v>
      </c>
      <c r="W255" s="11" t="s">
        <v>743</v>
      </c>
      <c r="X255" s="44"/>
      <c r="Y255" s="10" t="s">
        <v>559</v>
      </c>
      <c r="Z255" s="10" t="s">
        <v>559</v>
      </c>
      <c r="AA255" s="10" t="s">
        <v>559</v>
      </c>
      <c r="AB255" s="10" t="s">
        <v>559</v>
      </c>
      <c r="AC255" s="95" t="s">
        <v>67</v>
      </c>
      <c r="AD255" s="15">
        <v>252</v>
      </c>
    </row>
    <row r="256" spans="1:30" ht="20.100000000000001" customHeight="1">
      <c r="A256" s="12">
        <v>253</v>
      </c>
      <c r="B256" s="13" t="s">
        <v>745</v>
      </c>
      <c r="C256" s="13"/>
      <c r="D256" s="13" t="s">
        <v>744</v>
      </c>
      <c r="E256" s="13"/>
      <c r="F256" s="12" t="s">
        <v>559</v>
      </c>
      <c r="G256" s="12" t="s">
        <v>559</v>
      </c>
      <c r="H256" s="12" t="s">
        <v>559</v>
      </c>
      <c r="I256" s="13" t="s">
        <v>746</v>
      </c>
      <c r="J256" s="12" t="s">
        <v>559</v>
      </c>
      <c r="K256" s="12" t="s">
        <v>559</v>
      </c>
      <c r="L256" s="12" t="s">
        <v>559</v>
      </c>
      <c r="M256" s="12" t="s">
        <v>559</v>
      </c>
      <c r="N256" s="67" t="s">
        <v>559</v>
      </c>
      <c r="O256" s="12" t="s">
        <v>559</v>
      </c>
      <c r="P256" s="12" t="s">
        <v>559</v>
      </c>
      <c r="Q256" s="12" t="s">
        <v>559</v>
      </c>
      <c r="R256" s="12" t="s">
        <v>559</v>
      </c>
      <c r="S256" s="12" t="s">
        <v>559</v>
      </c>
      <c r="T256" s="12" t="s">
        <v>559</v>
      </c>
      <c r="U256" s="13" t="s">
        <v>770</v>
      </c>
      <c r="V256" s="13"/>
      <c r="W256" s="85" t="s">
        <v>747</v>
      </c>
      <c r="X256" s="12"/>
      <c r="Y256" s="12" t="s">
        <v>559</v>
      </c>
      <c r="Z256" s="12" t="s">
        <v>559</v>
      </c>
      <c r="AA256" s="12" t="s">
        <v>559</v>
      </c>
      <c r="AB256" s="12" t="s">
        <v>559</v>
      </c>
      <c r="AC256" s="94" t="s">
        <v>67</v>
      </c>
      <c r="AD256" s="15">
        <v>253</v>
      </c>
    </row>
    <row r="257" spans="1:30" ht="20.100000000000001" customHeight="1">
      <c r="A257" s="10">
        <v>254</v>
      </c>
      <c r="B257" s="33" t="s">
        <v>739</v>
      </c>
      <c r="C257" s="33"/>
      <c r="D257" s="33" t="s">
        <v>740</v>
      </c>
      <c r="E257" s="33"/>
      <c r="F257" s="10" t="s">
        <v>559</v>
      </c>
      <c r="G257" s="10" t="s">
        <v>559</v>
      </c>
      <c r="H257" s="10" t="s">
        <v>559</v>
      </c>
      <c r="I257" s="33" t="s">
        <v>559</v>
      </c>
      <c r="J257" s="10" t="s">
        <v>559</v>
      </c>
      <c r="K257" s="10" t="s">
        <v>559</v>
      </c>
      <c r="L257" s="34" t="s">
        <v>559</v>
      </c>
      <c r="M257" s="10" t="s">
        <v>559</v>
      </c>
      <c r="N257" s="66" t="s">
        <v>559</v>
      </c>
      <c r="O257" s="10" t="s">
        <v>559</v>
      </c>
      <c r="P257" s="34" t="s">
        <v>559</v>
      </c>
      <c r="Q257" s="10" t="s">
        <v>559</v>
      </c>
      <c r="R257" s="10" t="s">
        <v>741</v>
      </c>
      <c r="S257" s="10" t="s">
        <v>559</v>
      </c>
      <c r="T257" s="10" t="s">
        <v>559</v>
      </c>
      <c r="U257" s="33" t="s">
        <v>838</v>
      </c>
      <c r="V257" s="33" t="s">
        <v>826</v>
      </c>
      <c r="W257" s="11" t="s">
        <v>835</v>
      </c>
      <c r="X257" s="44"/>
      <c r="Y257" s="10" t="s">
        <v>559</v>
      </c>
      <c r="Z257" s="10" t="s">
        <v>559</v>
      </c>
      <c r="AA257" s="95" t="s">
        <v>559</v>
      </c>
      <c r="AB257" s="10" t="s">
        <v>559</v>
      </c>
      <c r="AC257" s="95" t="s">
        <v>559</v>
      </c>
      <c r="AD257" s="15">
        <v>254</v>
      </c>
    </row>
    <row r="258" spans="1:30" ht="20.100000000000001" customHeight="1">
      <c r="A258" s="12">
        <v>255</v>
      </c>
      <c r="B258" s="13" t="s">
        <v>609</v>
      </c>
      <c r="C258" s="13" t="s">
        <v>610</v>
      </c>
      <c r="D258" s="13" t="s">
        <v>611</v>
      </c>
      <c r="E258" s="13" t="s">
        <v>612</v>
      </c>
      <c r="F258" s="12" t="s">
        <v>1041</v>
      </c>
      <c r="G258" s="12" t="s">
        <v>559</v>
      </c>
      <c r="H258" s="12" t="s">
        <v>613</v>
      </c>
      <c r="I258" s="41" t="s">
        <v>614</v>
      </c>
      <c r="J258" s="12" t="s">
        <v>615</v>
      </c>
      <c r="K258" s="12">
        <v>1673</v>
      </c>
      <c r="L258" s="35" t="s">
        <v>666</v>
      </c>
      <c r="M258" s="12" t="s">
        <v>981</v>
      </c>
      <c r="N258" s="67"/>
      <c r="O258" s="12" t="s">
        <v>559</v>
      </c>
      <c r="P258" s="35" t="s">
        <v>616</v>
      </c>
      <c r="Q258" s="12">
        <v>108.2</v>
      </c>
      <c r="R258" s="12">
        <v>1.1000000000000001</v>
      </c>
      <c r="S258" s="12" t="s">
        <v>617</v>
      </c>
      <c r="T258" s="12" t="s">
        <v>618</v>
      </c>
      <c r="U258" s="13" t="s">
        <v>619</v>
      </c>
      <c r="V258" s="13" t="s">
        <v>620</v>
      </c>
      <c r="W258" s="14" t="s">
        <v>621</v>
      </c>
      <c r="X258" s="16"/>
      <c r="Y258" s="12" t="s">
        <v>62</v>
      </c>
      <c r="Z258" s="12" t="s">
        <v>62</v>
      </c>
      <c r="AA258" s="12" t="s">
        <v>559</v>
      </c>
      <c r="AB258" s="12" t="s">
        <v>559</v>
      </c>
      <c r="AC258" s="94" t="s">
        <v>67</v>
      </c>
      <c r="AD258" s="15">
        <v>255</v>
      </c>
    </row>
    <row r="259" spans="1:30" ht="20.100000000000001" customHeight="1">
      <c r="A259" s="10">
        <v>256</v>
      </c>
      <c r="B259" s="33"/>
      <c r="C259" s="33"/>
      <c r="D259" s="33"/>
      <c r="E259" s="33"/>
      <c r="F259" s="10"/>
      <c r="G259" s="10"/>
      <c r="H259" s="10"/>
      <c r="I259" s="42"/>
      <c r="J259" s="10"/>
      <c r="K259" s="10"/>
      <c r="L259" s="34"/>
      <c r="M259" s="10"/>
      <c r="N259" s="66"/>
      <c r="O259" s="10"/>
      <c r="P259" s="34"/>
      <c r="Q259" s="10"/>
      <c r="R259" s="10"/>
      <c r="S259" s="10"/>
      <c r="T259" s="10"/>
      <c r="U259" s="33"/>
      <c r="V259" s="33"/>
      <c r="W259" s="11"/>
      <c r="X259" s="44"/>
      <c r="Y259" s="10"/>
      <c r="Z259" s="10"/>
      <c r="AA259" s="10"/>
      <c r="AB259" s="10"/>
      <c r="AC259" s="95"/>
      <c r="AD259" s="15">
        <v>256</v>
      </c>
    </row>
    <row r="260" spans="1:30" ht="20.100000000000001" customHeight="1">
      <c r="A260" s="12">
        <v>257</v>
      </c>
      <c r="B260" s="13"/>
      <c r="C260" s="13"/>
      <c r="D260" s="13"/>
      <c r="E260" s="13"/>
      <c r="F260" s="12"/>
      <c r="G260" s="12"/>
      <c r="H260" s="12"/>
      <c r="I260" s="41"/>
      <c r="J260" s="12"/>
      <c r="K260" s="12"/>
      <c r="L260" s="35"/>
      <c r="M260" s="12"/>
      <c r="N260" s="67"/>
      <c r="O260" s="12"/>
      <c r="P260" s="35"/>
      <c r="Q260" s="12"/>
      <c r="R260" s="12"/>
      <c r="S260" s="12"/>
      <c r="T260" s="12"/>
      <c r="U260" s="13"/>
      <c r="V260" s="13"/>
      <c r="W260" s="14"/>
      <c r="X260" s="16"/>
      <c r="Y260" s="12"/>
      <c r="Z260" s="12"/>
      <c r="AA260" s="94"/>
      <c r="AB260" s="12"/>
      <c r="AC260" s="94"/>
      <c r="AD260" s="15">
        <v>257</v>
      </c>
    </row>
    <row r="261" spans="1:30" ht="20.100000000000001" customHeight="1">
      <c r="A261" s="10">
        <v>258</v>
      </c>
      <c r="B261" s="33"/>
      <c r="C261" s="36"/>
      <c r="D261" s="33"/>
      <c r="E261" s="33"/>
      <c r="F261" s="10"/>
      <c r="G261" s="10"/>
      <c r="H261" s="10"/>
      <c r="I261" s="42"/>
      <c r="J261" s="10"/>
      <c r="K261" s="10"/>
      <c r="L261" s="34"/>
      <c r="M261" s="10"/>
      <c r="N261" s="66"/>
      <c r="O261" s="10"/>
      <c r="P261" s="34"/>
      <c r="Q261" s="10"/>
      <c r="R261" s="10"/>
      <c r="S261" s="10"/>
      <c r="T261" s="10"/>
      <c r="U261" s="33"/>
      <c r="V261" s="33"/>
      <c r="W261" s="11"/>
      <c r="X261" s="44"/>
      <c r="Y261" s="10"/>
      <c r="Z261" s="10"/>
      <c r="AA261" s="95"/>
      <c r="AB261" s="10"/>
      <c r="AC261" s="95"/>
      <c r="AD261" s="15">
        <v>258</v>
      </c>
    </row>
    <row r="262" spans="1:30" ht="20.100000000000001" customHeight="1">
      <c r="A262" s="12">
        <v>259</v>
      </c>
      <c r="B262" s="13"/>
      <c r="C262" s="13"/>
      <c r="D262" s="13"/>
      <c r="E262" s="13"/>
      <c r="F262" s="12"/>
      <c r="G262" s="12"/>
      <c r="H262" s="12"/>
      <c r="I262" s="41"/>
      <c r="J262" s="12"/>
      <c r="K262" s="12"/>
      <c r="L262" s="35"/>
      <c r="M262" s="12"/>
      <c r="N262" s="67"/>
      <c r="O262" s="12"/>
      <c r="P262" s="35"/>
      <c r="Q262" s="12"/>
      <c r="R262" s="12"/>
      <c r="S262" s="12"/>
      <c r="T262" s="12"/>
      <c r="U262" s="13"/>
      <c r="V262" s="13"/>
      <c r="W262" s="14"/>
      <c r="X262" s="16"/>
      <c r="Y262" s="12"/>
      <c r="Z262" s="12"/>
      <c r="AA262" s="94"/>
      <c r="AB262" s="12"/>
      <c r="AC262" s="94"/>
      <c r="AD262" s="15">
        <v>259</v>
      </c>
    </row>
    <row r="263" spans="1:30" ht="20.100000000000001" customHeight="1">
      <c r="A263" s="37">
        <v>260</v>
      </c>
      <c r="B263" s="38"/>
      <c r="C263" s="38"/>
      <c r="D263" s="38"/>
      <c r="E263" s="38"/>
      <c r="F263" s="37"/>
      <c r="G263" s="37"/>
      <c r="H263" s="37"/>
      <c r="I263" s="43"/>
      <c r="J263" s="37"/>
      <c r="K263" s="37"/>
      <c r="L263" s="39"/>
      <c r="M263" s="37"/>
      <c r="N263" s="68"/>
      <c r="O263" s="37"/>
      <c r="P263" s="39"/>
      <c r="Q263" s="37"/>
      <c r="R263" s="37"/>
      <c r="S263" s="37"/>
      <c r="T263" s="37"/>
      <c r="U263" s="38"/>
      <c r="V263" s="38"/>
      <c r="W263" s="40"/>
      <c r="X263" s="45"/>
      <c r="Y263" s="37"/>
      <c r="Z263" s="37"/>
      <c r="AA263" s="96"/>
      <c r="AB263" s="37"/>
      <c r="AC263" s="96"/>
      <c r="AD263" s="15">
        <v>260</v>
      </c>
    </row>
    <row r="264" spans="1:30" ht="20.100000000000001" customHeight="1">
      <c r="A264" s="12">
        <v>261</v>
      </c>
      <c r="B264" s="13"/>
      <c r="C264" s="13"/>
      <c r="D264" s="13"/>
      <c r="E264" s="13"/>
      <c r="F264" s="12"/>
      <c r="G264" s="12"/>
      <c r="H264" s="12"/>
      <c r="I264" s="41"/>
      <c r="J264" s="93"/>
      <c r="K264" s="12"/>
      <c r="L264" s="12"/>
      <c r="M264" s="12"/>
      <c r="N264" s="67"/>
      <c r="O264" s="12"/>
      <c r="P264" s="35"/>
      <c r="Q264" s="12"/>
      <c r="R264" s="12"/>
      <c r="S264" s="12"/>
      <c r="T264" s="12"/>
      <c r="U264" s="13"/>
      <c r="V264" s="13"/>
      <c r="W264" s="14"/>
      <c r="X264" s="16"/>
      <c r="Y264" s="12"/>
      <c r="Z264" s="12"/>
      <c r="AA264" s="12"/>
      <c r="AB264" s="12"/>
      <c r="AC264" s="94"/>
      <c r="AD264" s="15">
        <v>261</v>
      </c>
    </row>
    <row r="265" spans="1:30" ht="20.100000000000001" customHeight="1">
      <c r="A265" s="10">
        <v>262</v>
      </c>
      <c r="B265" s="33"/>
      <c r="C265" s="36"/>
      <c r="D265" s="33"/>
      <c r="E265" s="33"/>
      <c r="F265" s="10"/>
      <c r="G265" s="10"/>
      <c r="H265" s="10"/>
      <c r="I265" s="33"/>
      <c r="J265" s="10"/>
      <c r="K265" s="10"/>
      <c r="L265" s="34"/>
      <c r="M265" s="10"/>
      <c r="N265" s="66"/>
      <c r="O265" s="10"/>
      <c r="P265" s="34"/>
      <c r="Q265" s="10"/>
      <c r="R265" s="10"/>
      <c r="S265" s="10"/>
      <c r="T265" s="10"/>
      <c r="U265" s="33"/>
      <c r="V265" s="33"/>
      <c r="W265" s="11"/>
      <c r="X265" s="44"/>
      <c r="Y265" s="10"/>
      <c r="Z265" s="10"/>
      <c r="AA265" s="10"/>
      <c r="AB265" s="10"/>
      <c r="AC265" s="95"/>
      <c r="AD265" s="15">
        <v>262</v>
      </c>
    </row>
    <row r="266" spans="1:30" ht="20.100000000000001" customHeight="1">
      <c r="A266" s="12">
        <v>263</v>
      </c>
      <c r="B266" s="13"/>
      <c r="C266" s="13"/>
      <c r="D266" s="13"/>
      <c r="E266" s="13"/>
      <c r="F266" s="12"/>
      <c r="G266" s="12"/>
      <c r="H266" s="12"/>
      <c r="I266" s="13"/>
      <c r="J266" s="12"/>
      <c r="K266" s="12"/>
      <c r="L266" s="12"/>
      <c r="M266" s="12"/>
      <c r="N266" s="67"/>
      <c r="O266" s="12"/>
      <c r="P266" s="12"/>
      <c r="Q266" s="12"/>
      <c r="R266" s="12"/>
      <c r="S266" s="12"/>
      <c r="T266" s="12"/>
      <c r="U266" s="85"/>
      <c r="V266" s="13"/>
      <c r="W266" s="85"/>
      <c r="X266" s="12"/>
      <c r="Y266" s="12"/>
      <c r="Z266" s="12"/>
      <c r="AA266" s="12"/>
      <c r="AB266" s="12"/>
      <c r="AC266" s="94"/>
      <c r="AD266" s="15">
        <v>263</v>
      </c>
    </row>
    <row r="267" spans="1:30" ht="20.100000000000001" customHeight="1">
      <c r="A267" s="10">
        <v>264</v>
      </c>
      <c r="B267" s="33"/>
      <c r="C267" s="33"/>
      <c r="D267" s="33"/>
      <c r="E267" s="33"/>
      <c r="F267" s="10"/>
      <c r="G267" s="10"/>
      <c r="H267" s="10"/>
      <c r="I267" s="33"/>
      <c r="J267" s="10"/>
      <c r="K267" s="10"/>
      <c r="L267" s="34"/>
      <c r="M267" s="10"/>
      <c r="N267" s="66"/>
      <c r="O267" s="10"/>
      <c r="P267" s="34"/>
      <c r="Q267" s="10"/>
      <c r="R267" s="10"/>
      <c r="S267" s="10"/>
      <c r="T267" s="10"/>
      <c r="U267" s="33"/>
      <c r="V267" s="33"/>
      <c r="W267" s="11"/>
      <c r="X267" s="44"/>
      <c r="Y267" s="10"/>
      <c r="Z267" s="10"/>
      <c r="AA267" s="95"/>
      <c r="AB267" s="10"/>
      <c r="AC267" s="95"/>
      <c r="AD267" s="15">
        <v>264</v>
      </c>
    </row>
    <row r="268" spans="1:30" ht="20.100000000000001" customHeight="1">
      <c r="A268" s="12">
        <v>265</v>
      </c>
      <c r="B268" s="13"/>
      <c r="C268" s="13"/>
      <c r="D268" s="13"/>
      <c r="E268" s="13"/>
      <c r="F268" s="12"/>
      <c r="G268" s="12"/>
      <c r="H268" s="12"/>
      <c r="I268" s="41"/>
      <c r="J268" s="12"/>
      <c r="K268" s="12"/>
      <c r="L268" s="35"/>
      <c r="M268" s="12"/>
      <c r="N268" s="67"/>
      <c r="O268" s="12"/>
      <c r="P268" s="35"/>
      <c r="Q268" s="12"/>
      <c r="R268" s="12"/>
      <c r="S268" s="12"/>
      <c r="T268" s="12"/>
      <c r="U268" s="13"/>
      <c r="V268" s="13"/>
      <c r="W268" s="14"/>
      <c r="X268" s="16"/>
      <c r="Y268" s="12"/>
      <c r="Z268" s="12"/>
      <c r="AA268" s="12"/>
      <c r="AB268" s="12"/>
      <c r="AC268" s="94"/>
      <c r="AD268" s="15">
        <v>265</v>
      </c>
    </row>
    <row r="269" spans="1:30" ht="20.100000000000001" customHeight="1">
      <c r="A269" s="10">
        <v>266</v>
      </c>
      <c r="B269" s="33"/>
      <c r="C269" s="33"/>
      <c r="D269" s="33"/>
      <c r="E269" s="33"/>
      <c r="F269" s="10"/>
      <c r="G269" s="10"/>
      <c r="H269" s="10"/>
      <c r="I269" s="42"/>
      <c r="J269" s="10"/>
      <c r="K269" s="10"/>
      <c r="L269" s="34"/>
      <c r="M269" s="10"/>
      <c r="N269" s="66"/>
      <c r="O269" s="10"/>
      <c r="P269" s="34"/>
      <c r="Q269" s="10"/>
      <c r="R269" s="10"/>
      <c r="S269" s="10"/>
      <c r="T269" s="10"/>
      <c r="U269" s="33"/>
      <c r="V269" s="33"/>
      <c r="W269" s="11"/>
      <c r="X269" s="44"/>
      <c r="Y269" s="10"/>
      <c r="Z269" s="10"/>
      <c r="AA269" s="10"/>
      <c r="AB269" s="10"/>
      <c r="AC269" s="95"/>
      <c r="AD269" s="15">
        <v>266</v>
      </c>
    </row>
    <row r="270" spans="1:30" ht="20.100000000000001" customHeight="1">
      <c r="A270" s="12">
        <v>267</v>
      </c>
      <c r="B270" s="13"/>
      <c r="C270" s="13"/>
      <c r="D270" s="13"/>
      <c r="E270" s="13"/>
      <c r="F270" s="12"/>
      <c r="G270" s="12"/>
      <c r="H270" s="12"/>
      <c r="I270" s="41"/>
      <c r="J270" s="12"/>
      <c r="K270" s="12"/>
      <c r="L270" s="35"/>
      <c r="M270" s="12"/>
      <c r="N270" s="67"/>
      <c r="O270" s="12"/>
      <c r="P270" s="35"/>
      <c r="Q270" s="12"/>
      <c r="R270" s="12"/>
      <c r="S270" s="12"/>
      <c r="T270" s="12"/>
      <c r="U270" s="13"/>
      <c r="V270" s="13"/>
      <c r="W270" s="14"/>
      <c r="X270" s="16"/>
      <c r="Y270" s="12"/>
      <c r="Z270" s="12"/>
      <c r="AA270" s="94"/>
      <c r="AB270" s="12"/>
      <c r="AC270" s="94"/>
      <c r="AD270" s="15">
        <v>267</v>
      </c>
    </row>
    <row r="271" spans="1:30" ht="20.100000000000001" customHeight="1">
      <c r="A271" s="10">
        <v>268</v>
      </c>
      <c r="B271" s="33"/>
      <c r="C271" s="36"/>
      <c r="D271" s="33"/>
      <c r="E271" s="33"/>
      <c r="F271" s="10"/>
      <c r="G271" s="10"/>
      <c r="H271" s="10"/>
      <c r="I271" s="42"/>
      <c r="J271" s="10"/>
      <c r="K271" s="10"/>
      <c r="L271" s="34"/>
      <c r="M271" s="10"/>
      <c r="N271" s="66"/>
      <c r="O271" s="10"/>
      <c r="P271" s="34"/>
      <c r="Q271" s="10"/>
      <c r="R271" s="10"/>
      <c r="S271" s="10"/>
      <c r="T271" s="10"/>
      <c r="U271" s="33"/>
      <c r="V271" s="33"/>
      <c r="W271" s="11"/>
      <c r="X271" s="44"/>
      <c r="Y271" s="10"/>
      <c r="Z271" s="10"/>
      <c r="AA271" s="95"/>
      <c r="AB271" s="10"/>
      <c r="AC271" s="95"/>
      <c r="AD271" s="15">
        <v>268</v>
      </c>
    </row>
    <row r="272" spans="1:30" ht="20.100000000000001" customHeight="1">
      <c r="A272" s="12">
        <v>269</v>
      </c>
      <c r="B272" s="13"/>
      <c r="C272" s="13"/>
      <c r="D272" s="13"/>
      <c r="E272" s="13"/>
      <c r="F272" s="12"/>
      <c r="G272" s="12"/>
      <c r="H272" s="12"/>
      <c r="I272" s="41"/>
      <c r="J272" s="12"/>
      <c r="K272" s="12"/>
      <c r="L272" s="35"/>
      <c r="M272" s="12"/>
      <c r="N272" s="67"/>
      <c r="O272" s="12"/>
      <c r="P272" s="35"/>
      <c r="Q272" s="12"/>
      <c r="R272" s="12"/>
      <c r="S272" s="12"/>
      <c r="T272" s="12"/>
      <c r="U272" s="13"/>
      <c r="V272" s="13"/>
      <c r="W272" s="14"/>
      <c r="X272" s="16"/>
      <c r="Y272" s="12"/>
      <c r="Z272" s="12"/>
      <c r="AA272" s="94"/>
      <c r="AB272" s="12"/>
      <c r="AC272" s="94"/>
      <c r="AD272" s="15">
        <v>269</v>
      </c>
    </row>
    <row r="273" spans="1:30" ht="20.100000000000001" customHeight="1">
      <c r="A273" s="37">
        <v>270</v>
      </c>
      <c r="B273" s="38"/>
      <c r="C273" s="38"/>
      <c r="D273" s="38"/>
      <c r="E273" s="38"/>
      <c r="F273" s="37"/>
      <c r="G273" s="37"/>
      <c r="H273" s="37"/>
      <c r="I273" s="43"/>
      <c r="J273" s="37"/>
      <c r="K273" s="37"/>
      <c r="L273" s="39"/>
      <c r="M273" s="37"/>
      <c r="N273" s="68"/>
      <c r="O273" s="37"/>
      <c r="P273" s="39"/>
      <c r="Q273" s="37"/>
      <c r="R273" s="37"/>
      <c r="S273" s="37"/>
      <c r="T273" s="37"/>
      <c r="U273" s="38"/>
      <c r="V273" s="38"/>
      <c r="W273" s="40"/>
      <c r="X273" s="45"/>
      <c r="Y273" s="37"/>
      <c r="Z273" s="37"/>
      <c r="AA273" s="96"/>
      <c r="AB273" s="37"/>
      <c r="AC273" s="96"/>
      <c r="AD273" s="15">
        <v>270</v>
      </c>
    </row>
    <row r="274" spans="1:30" ht="20.100000000000001" customHeight="1">
      <c r="AB274" s="46"/>
    </row>
    <row r="275" spans="1:30" ht="20.100000000000001" customHeight="1">
      <c r="AB275" s="46"/>
    </row>
  </sheetData>
  <mergeCells count="5">
    <mergeCell ref="AB2:AB3"/>
    <mergeCell ref="L2:M2"/>
    <mergeCell ref="Y2:Y3"/>
    <mergeCell ref="Z2:Z3"/>
    <mergeCell ref="AA2:AA3"/>
  </mergeCells>
  <phoneticPr fontId="16"/>
  <printOptions gridLinesSet="0"/>
  <pageMargins left="0.43" right="0.42" top="0.55000000000000004" bottom="0.4" header="0.17" footer="0.16"/>
  <pageSetup paperSize="0" scale="47" pageOrder="overThenDown" orientation="landscape" horizontalDpi="4294967292" verticalDpi="4294967292"/>
  <headerFooter alignWithMargins="0">
    <oddHeader>&amp;C&amp;A&amp;R&amp;10&amp;D</oddHeader>
    <oddFooter>- &amp;P -</oddFooter>
  </headerFooter>
  <rowBreaks count="5" manualBreakCount="5">
    <brk id="43" max="16383" man="1"/>
    <brk id="83" max="16383" man="1"/>
    <brk id="123" max="16383" man="1"/>
    <brk id="163" max="16383" man="1"/>
    <brk id="203" max="28" man="1"/>
  </rowBreaks>
  <colBreaks count="2" manualBreakCount="2">
    <brk id="10" max="1048575" man="1"/>
    <brk id="29" max="202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5"/>
  <sheetViews>
    <sheetView zoomScale="75" zoomScaleNormal="75" workbookViewId="0">
      <selection activeCell="B28" sqref="B28"/>
    </sheetView>
  </sheetViews>
  <sheetFormatPr defaultColWidth="11" defaultRowHeight="14.25"/>
  <cols>
    <col min="1" max="1" width="4.625" style="104" customWidth="1"/>
    <col min="2" max="2" width="5" style="104" customWidth="1"/>
    <col min="3" max="3" width="29.875" style="104" customWidth="1"/>
    <col min="4" max="4" width="28.75" style="104" customWidth="1"/>
    <col min="5" max="5" width="5.625" style="104" customWidth="1"/>
    <col min="6" max="6" width="9" style="104" customWidth="1"/>
    <col min="7" max="7" width="4.625" style="104" customWidth="1"/>
    <col min="8" max="8" width="18.125" style="104" customWidth="1"/>
    <col min="9" max="9" width="8.5" style="104" customWidth="1"/>
    <col min="10" max="10" width="11" style="104" customWidth="1"/>
    <col min="11" max="11" width="10.625" style="104" customWidth="1"/>
    <col min="12" max="12" width="8.5" style="104" customWidth="1"/>
    <col min="13" max="13" width="7.75" style="104" customWidth="1"/>
    <col min="14" max="14" width="11.5" style="104" customWidth="1"/>
    <col min="15" max="15" width="5.125" style="104" customWidth="1"/>
    <col min="16" max="17" width="15.625" style="104" customWidth="1"/>
    <col min="18" max="18" width="14.75" style="104" customWidth="1"/>
    <col min="19" max="23" width="6.375" style="104" customWidth="1"/>
    <col min="24" max="24" width="6.5" style="104" customWidth="1"/>
    <col min="25" max="16384" width="11" style="104"/>
  </cols>
  <sheetData>
    <row r="1" spans="1:24" ht="3.95" customHeight="1">
      <c r="C1" s="105"/>
      <c r="D1" s="105"/>
      <c r="E1" s="105"/>
    </row>
    <row r="2" spans="1:24">
      <c r="B2" s="106"/>
      <c r="C2" s="107" t="s">
        <v>354</v>
      </c>
      <c r="D2" s="108" t="s">
        <v>624</v>
      </c>
      <c r="E2" s="105"/>
    </row>
    <row r="3" spans="1:24">
      <c r="B3" s="106"/>
      <c r="C3" s="107" t="s">
        <v>573</v>
      </c>
      <c r="D3" s="109">
        <f>IF(D2="","",VLOOKUP(D2,'危険物 DATA BASE'!B4:AD203,29,FALSE))</f>
        <v>17</v>
      </c>
      <c r="E3" s="105"/>
    </row>
    <row r="4" spans="1:24" ht="3" customHeight="1">
      <c r="B4" s="106"/>
      <c r="C4" s="110"/>
      <c r="D4" s="111"/>
      <c r="E4" s="112"/>
    </row>
    <row r="5" spans="1:24">
      <c r="B5" s="106"/>
      <c r="C5" s="110" t="s">
        <v>574</v>
      </c>
      <c r="D5" s="108" t="s">
        <v>1688</v>
      </c>
      <c r="E5" s="112"/>
    </row>
    <row r="6" spans="1:24">
      <c r="B6" s="106"/>
      <c r="C6" s="110" t="s">
        <v>573</v>
      </c>
      <c r="D6" s="113">
        <f>IF(D5="","",VLOOKUP(D5,'危険物 DATA BASE'!$W$4:$AE$203,8,FALSE))</f>
        <v>166</v>
      </c>
      <c r="E6" s="112"/>
    </row>
    <row r="7" spans="1:24" ht="3" customHeight="1">
      <c r="B7" s="106"/>
      <c r="C7" s="114"/>
      <c r="D7" s="115"/>
      <c r="E7" s="116"/>
    </row>
    <row r="8" spans="1:24">
      <c r="B8" s="106"/>
      <c r="C8" s="114" t="s">
        <v>575</v>
      </c>
      <c r="D8" s="117" t="s">
        <v>1304</v>
      </c>
      <c r="E8" s="116"/>
      <c r="K8" s="106"/>
    </row>
    <row r="9" spans="1:24">
      <c r="B9" s="106"/>
      <c r="C9" s="114" t="s">
        <v>573</v>
      </c>
      <c r="D9" s="118">
        <f>IF(D8="","",VLOOKUP(D8,'危険物 DATA BASE'!$I$4:$AD$203,22,FALSE))</f>
        <v>166</v>
      </c>
      <c r="E9" s="116"/>
    </row>
    <row r="10" spans="1:24" ht="3" customHeight="1">
      <c r="B10" s="106"/>
      <c r="C10" s="119"/>
      <c r="D10" s="120"/>
      <c r="E10" s="121"/>
    </row>
    <row r="11" spans="1:24">
      <c r="B11" s="106"/>
      <c r="C11" s="119" t="s">
        <v>304</v>
      </c>
      <c r="D11" s="122">
        <v>1080</v>
      </c>
      <c r="E11" s="121"/>
    </row>
    <row r="12" spans="1:24" ht="15" thickBot="1">
      <c r="A12" s="123"/>
      <c r="B12" s="124"/>
      <c r="C12" s="125" t="s">
        <v>573</v>
      </c>
      <c r="D12" s="126">
        <f>IF(D11="","",VLOOKUP(D11,'危険物 DATA BASE'!$K$4:$AE$203,20,FALSE))</f>
        <v>166</v>
      </c>
      <c r="E12" s="127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</row>
    <row r="13" spans="1:24" ht="21">
      <c r="A13" s="128" t="s">
        <v>305</v>
      </c>
      <c r="B13" s="128"/>
      <c r="C13" s="129"/>
      <c r="D13" s="130" t="s">
        <v>584</v>
      </c>
      <c r="E13" s="131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4" ht="15" thickBot="1">
      <c r="A14" s="129"/>
      <c r="B14" s="129"/>
      <c r="C14" s="129"/>
      <c r="D14" s="132"/>
      <c r="E14" s="132"/>
      <c r="F14" s="132"/>
      <c r="G14" s="132"/>
      <c r="H14" s="132"/>
      <c r="I14" s="132"/>
      <c r="J14" s="129"/>
      <c r="K14" s="129"/>
      <c r="L14" s="129"/>
      <c r="M14" s="129"/>
      <c r="N14" s="129"/>
      <c r="O14" s="129"/>
      <c r="P14" s="132"/>
      <c r="Q14" s="132"/>
      <c r="R14" s="132"/>
      <c r="S14" s="132"/>
      <c r="T14" s="132"/>
      <c r="U14" s="132"/>
      <c r="V14" s="132"/>
      <c r="W14" s="129"/>
      <c r="X14" s="133"/>
    </row>
    <row r="15" spans="1:24" s="1" customFormat="1" ht="30" customHeight="1" thickTop="1">
      <c r="A15" s="134" t="s">
        <v>1506</v>
      </c>
      <c r="B15" s="135"/>
      <c r="C15" s="136"/>
      <c r="D15" s="332"/>
      <c r="E15" s="333"/>
      <c r="F15" s="333"/>
      <c r="G15" s="333"/>
      <c r="H15" s="333"/>
      <c r="I15" s="333"/>
      <c r="J15" s="334"/>
      <c r="K15" s="137" t="s">
        <v>1507</v>
      </c>
      <c r="L15" s="57"/>
      <c r="M15" s="57"/>
      <c r="N15" s="138"/>
      <c r="O15" s="139"/>
      <c r="P15" s="341"/>
      <c r="Q15" s="342"/>
      <c r="R15" s="343"/>
      <c r="S15" s="140" t="s">
        <v>1508</v>
      </c>
      <c r="T15" s="141"/>
      <c r="U15" s="142" t="str">
        <f>IF(C51="","1/1","1/2")</f>
        <v>1/1</v>
      </c>
      <c r="V15" s="143"/>
      <c r="W15" s="144"/>
      <c r="X15" s="9"/>
    </row>
    <row r="16" spans="1:24" s="1" customFormat="1" ht="30" customHeight="1">
      <c r="A16" s="145" t="s">
        <v>579</v>
      </c>
      <c r="B16" s="146"/>
      <c r="C16" s="147"/>
      <c r="D16" s="335"/>
      <c r="E16" s="336"/>
      <c r="F16" s="336"/>
      <c r="G16" s="336"/>
      <c r="H16" s="336"/>
      <c r="I16" s="336"/>
      <c r="J16" s="337"/>
      <c r="K16" s="149" t="s">
        <v>1055</v>
      </c>
      <c r="L16" s="58"/>
      <c r="M16" s="150"/>
      <c r="N16" s="151"/>
      <c r="O16" s="148"/>
      <c r="P16" s="344"/>
      <c r="Q16" s="345"/>
      <c r="R16" s="345"/>
      <c r="S16" s="58"/>
      <c r="T16" s="151"/>
      <c r="U16" s="151"/>
      <c r="V16" s="151"/>
      <c r="W16" s="152"/>
      <c r="X16" s="2"/>
    </row>
    <row r="17" spans="1:27" s="1" customFormat="1" ht="30" customHeight="1">
      <c r="A17" s="145" t="s">
        <v>1519</v>
      </c>
      <c r="B17" s="146"/>
      <c r="C17" s="147"/>
      <c r="D17" s="335"/>
      <c r="E17" s="336"/>
      <c r="F17" s="336"/>
      <c r="G17" s="336"/>
      <c r="H17" s="336"/>
      <c r="I17" s="336"/>
      <c r="J17" s="337"/>
      <c r="K17" s="149" t="s">
        <v>1277</v>
      </c>
      <c r="L17" s="58"/>
      <c r="M17" s="150"/>
      <c r="N17" s="151"/>
      <c r="O17" s="148"/>
      <c r="P17" s="344"/>
      <c r="Q17" s="345"/>
      <c r="R17" s="345"/>
      <c r="S17" s="58"/>
      <c r="T17" s="151"/>
      <c r="U17" s="151"/>
      <c r="V17" s="151"/>
      <c r="W17" s="152"/>
      <c r="X17" s="2"/>
    </row>
    <row r="18" spans="1:27" s="1" customFormat="1" ht="30" customHeight="1" thickBot="1">
      <c r="A18" s="153" t="s">
        <v>1325</v>
      </c>
      <c r="B18" s="154"/>
      <c r="C18" s="155"/>
      <c r="D18" s="338"/>
      <c r="E18" s="339"/>
      <c r="F18" s="339"/>
      <c r="G18" s="339"/>
      <c r="H18" s="339"/>
      <c r="I18" s="339"/>
      <c r="J18" s="340"/>
      <c r="K18" s="156" t="s">
        <v>1280</v>
      </c>
      <c r="L18" s="59"/>
      <c r="M18" s="157"/>
      <c r="N18" s="158"/>
      <c r="O18" s="159"/>
      <c r="P18" s="346"/>
      <c r="Q18" s="347"/>
      <c r="R18" s="347"/>
      <c r="S18" s="59"/>
      <c r="T18" s="158"/>
      <c r="U18" s="158"/>
      <c r="V18" s="158"/>
      <c r="W18" s="160"/>
      <c r="X18" s="2"/>
    </row>
    <row r="19" spans="1:27" s="1" customFormat="1" thickTop="1">
      <c r="A19" s="161"/>
      <c r="B19" s="161"/>
      <c r="C19" s="161"/>
      <c r="D19" s="9"/>
      <c r="E19" s="9"/>
      <c r="F19" s="9"/>
      <c r="G19" s="9"/>
      <c r="H19" s="161"/>
      <c r="I19" s="161"/>
      <c r="J19" s="9"/>
      <c r="K19" s="9"/>
      <c r="L19" s="161"/>
      <c r="M19" s="9"/>
      <c r="N19" s="9"/>
      <c r="O19" s="161"/>
      <c r="P19" s="9"/>
      <c r="Q19" s="2"/>
      <c r="R19" s="2"/>
      <c r="S19" s="2"/>
      <c r="T19" s="2"/>
      <c r="U19" s="2"/>
      <c r="V19" s="2"/>
      <c r="W19" s="2"/>
      <c r="X19" s="2"/>
    </row>
    <row r="20" spans="1:27" ht="15" thickBot="1">
      <c r="A20" s="129"/>
      <c r="B20" s="129"/>
      <c r="C20" s="132"/>
      <c r="D20" s="132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7" s="237" customFormat="1" ht="27.75" thickBot="1">
      <c r="A21" s="221" t="s">
        <v>707</v>
      </c>
      <c r="B21" s="222" t="s">
        <v>708</v>
      </c>
      <c r="C21" s="223" t="s">
        <v>709</v>
      </c>
      <c r="D21" s="223" t="s">
        <v>710</v>
      </c>
      <c r="E21" s="224" t="s">
        <v>711</v>
      </c>
      <c r="F21" s="225"/>
      <c r="G21" s="226" t="s">
        <v>712</v>
      </c>
      <c r="H21" s="226" t="s">
        <v>221</v>
      </c>
      <c r="I21" s="227" t="s">
        <v>222</v>
      </c>
      <c r="J21" s="228" t="s">
        <v>592</v>
      </c>
      <c r="K21" s="229" t="s">
        <v>322</v>
      </c>
      <c r="L21" s="230"/>
      <c r="M21" s="228" t="s">
        <v>1313</v>
      </c>
      <c r="N21" s="231" t="s">
        <v>190</v>
      </c>
      <c r="O21" s="226" t="s">
        <v>560</v>
      </c>
      <c r="P21" s="232" t="s">
        <v>191</v>
      </c>
      <c r="Q21" s="232" t="s">
        <v>337</v>
      </c>
      <c r="R21" s="228" t="s">
        <v>338</v>
      </c>
      <c r="S21" s="233" t="s">
        <v>1603</v>
      </c>
      <c r="T21" s="234"/>
      <c r="U21" s="234"/>
      <c r="V21" s="234"/>
      <c r="W21" s="235"/>
      <c r="X21" s="236"/>
    </row>
    <row r="22" spans="1:27" s="237" customFormat="1" ht="27">
      <c r="A22" s="238" t="s">
        <v>1604</v>
      </c>
      <c r="B22" s="239" t="s">
        <v>1604</v>
      </c>
      <c r="C22" s="240" t="s">
        <v>1605</v>
      </c>
      <c r="D22" s="240" t="s">
        <v>339</v>
      </c>
      <c r="E22" s="241" t="s">
        <v>120</v>
      </c>
      <c r="F22" s="242" t="s">
        <v>121</v>
      </c>
      <c r="G22" s="243"/>
      <c r="H22" s="243" t="s">
        <v>122</v>
      </c>
      <c r="I22" s="244" t="s">
        <v>123</v>
      </c>
      <c r="J22" s="245" t="s">
        <v>46</v>
      </c>
      <c r="K22" s="246" t="s">
        <v>47</v>
      </c>
      <c r="L22" s="247"/>
      <c r="M22" s="245" t="s">
        <v>48</v>
      </c>
      <c r="N22" s="248" t="s">
        <v>49</v>
      </c>
      <c r="O22" s="243"/>
      <c r="P22" s="249" t="s">
        <v>1548</v>
      </c>
      <c r="Q22" s="249" t="s">
        <v>340</v>
      </c>
      <c r="R22" s="245" t="s">
        <v>341</v>
      </c>
      <c r="S22" s="250"/>
      <c r="T22" s="251"/>
      <c r="U22" s="251"/>
      <c r="V22" s="251"/>
      <c r="W22" s="252"/>
      <c r="X22" s="236"/>
    </row>
    <row r="23" spans="1:27" s="237" customFormat="1" ht="17.100000000000001" customHeight="1" thickBot="1">
      <c r="A23" s="253"/>
      <c r="B23" s="254"/>
      <c r="C23" s="255"/>
      <c r="D23" s="255"/>
      <c r="E23" s="256"/>
      <c r="F23" s="257" t="s">
        <v>1549</v>
      </c>
      <c r="G23" s="258"/>
      <c r="H23" s="259" t="s">
        <v>50</v>
      </c>
      <c r="I23" s="260"/>
      <c r="J23" s="261" t="s">
        <v>51</v>
      </c>
      <c r="K23" s="262" t="s">
        <v>206</v>
      </c>
      <c r="L23" s="263" t="s">
        <v>207</v>
      </c>
      <c r="M23" s="264"/>
      <c r="N23" s="265" t="s">
        <v>342</v>
      </c>
      <c r="O23" s="266"/>
      <c r="P23" s="267"/>
      <c r="Q23" s="267"/>
      <c r="R23" s="264"/>
      <c r="S23" s="268" t="s">
        <v>1168</v>
      </c>
      <c r="T23" s="269" t="s">
        <v>1559</v>
      </c>
      <c r="U23" s="269" t="s">
        <v>1598</v>
      </c>
      <c r="V23" s="270" t="s">
        <v>1599</v>
      </c>
      <c r="W23" s="271" t="s">
        <v>560</v>
      </c>
      <c r="X23" s="272"/>
      <c r="Y23" s="273"/>
      <c r="Z23" s="273"/>
      <c r="AA23" s="273"/>
    </row>
    <row r="24" spans="1:27" ht="30" customHeight="1" thickTop="1" thickBot="1">
      <c r="A24" s="163">
        <v>1</v>
      </c>
      <c r="B24" s="164"/>
      <c r="C24" s="165" t="str">
        <f>IF(B24="","",VLOOKUP(B24,'危険物 DATA BASE'!$A$4:$AB$1170,2,FALSE))</f>
        <v/>
      </c>
      <c r="D24" s="166" t="str">
        <f>IF($B24="","",VLOOKUP($B24,'危険物 DATA BASE'!$A$4:$AD$300,4,FALSE))</f>
        <v/>
      </c>
      <c r="E24" s="167"/>
      <c r="F24" s="168"/>
      <c r="G24" s="168"/>
      <c r="H24" s="169"/>
      <c r="I24" s="170" t="str">
        <f>IF($B24="","",VLOOKUP($B24,'危険物 DATA BASE'!$A$4:$Y$300,13,FALSE))</f>
        <v/>
      </c>
      <c r="J24" s="170" t="str">
        <f>IF($B24="","",VLOOKUP($B24,'危険物 DATA BASE'!$A$4:$AD$300,9,FALSE))</f>
        <v/>
      </c>
      <c r="K24" s="171" t="str">
        <f>IF($B24="","",VLOOKUP($B24,'危険物 DATA BASE'!$A$4:$AD$300,8,FALSE))</f>
        <v/>
      </c>
      <c r="L24" s="170" t="str">
        <f>IF($B24="","",VLOOKUP($B24,'危険物 DATA BASE'!$A$4:$AD$300,7,FALSE))</f>
        <v/>
      </c>
      <c r="M24" s="170" t="str">
        <f>IF($B24="","",VLOOKUP($B24,'危険物 DATA BASE'!$A$4:$AD$300,10,FALSE))</f>
        <v/>
      </c>
      <c r="N24" s="172" t="str">
        <f>IF($B24="","",VLOOKUP($B24,'危険物 DATA BASE'!$A$4:$AD$300,11,FALSE))</f>
        <v/>
      </c>
      <c r="O24" s="168"/>
      <c r="P24" s="173"/>
      <c r="Q24" s="173"/>
      <c r="R24" s="174" t="str">
        <f>IF(T24="○","原液、洗浄液ともに排出禁止","")</f>
        <v/>
      </c>
      <c r="S24" s="175" t="str">
        <f>IF(B24="","",VLOOKUP(B24,'危険物 DATA BASE'!$A$4:$AD$300,25,FALSE))</f>
        <v/>
      </c>
      <c r="T24" s="176" t="str">
        <f>IF(B24="","",VLOOKUP(B24,'危険物 DATA BASE'!$A$4:$AD$300,26,FALSE))</f>
        <v/>
      </c>
      <c r="U24" s="176" t="str">
        <f>IF($B24="","",VLOOKUP($B24,'危険物 DATA BASE'!$A$4:$AD$300,27,FALSE))</f>
        <v/>
      </c>
      <c r="V24" s="176" t="str">
        <f>IF($B24="","",VLOOKUP($B24,'危険物 DATA BASE'!$A$4:$AD$300,28,FALSE))</f>
        <v/>
      </c>
      <c r="W24" s="177" t="str">
        <f>IF($B24="","",VLOOKUP($B24,'危険物 DATA BASE'!$A$4:$AD$300,29,FALSE))</f>
        <v/>
      </c>
      <c r="X24" s="162"/>
      <c r="Y24" s="178"/>
    </row>
    <row r="25" spans="1:27" ht="30" customHeight="1" thickBot="1">
      <c r="A25" s="179">
        <f t="shared" ref="A25:A40" si="0">A24+1</f>
        <v>2</v>
      </c>
      <c r="B25" s="180"/>
      <c r="C25" s="165" t="str">
        <f>IF(B25="","",VLOOKUP(B25,'危険物 DATA BASE'!$A$4:$AB$1170,2,FALSE))</f>
        <v/>
      </c>
      <c r="D25" s="166" t="str">
        <f>IF($B25="","",VLOOKUP($B25,'危険物 DATA BASE'!$A$4:$AD$300,4,FALSE))</f>
        <v/>
      </c>
      <c r="E25" s="181"/>
      <c r="F25" s="182"/>
      <c r="G25" s="182"/>
      <c r="H25" s="183"/>
      <c r="I25" s="170" t="str">
        <f>IF($B25="","",VLOOKUP($B25,'危険物 DATA BASE'!$A$4:$Y$300,13,FALSE))</f>
        <v/>
      </c>
      <c r="J25" s="170" t="str">
        <f>IF($B25="","",VLOOKUP($B25,'危険物 DATA BASE'!$A$4:$AD$300,9,FALSE))</f>
        <v/>
      </c>
      <c r="K25" s="177" t="str">
        <f>IF($B25="","",VLOOKUP($B25,'危険物 DATA BASE'!$A$4:$AD$300,8,FALSE))</f>
        <v/>
      </c>
      <c r="L25" s="170" t="str">
        <f>IF($B25="","",VLOOKUP($B25,'危険物 DATA BASE'!$A$4:$AD$300,7,FALSE))</f>
        <v/>
      </c>
      <c r="M25" s="170" t="str">
        <f>IF($B25="","",VLOOKUP($B25,'危険物 DATA BASE'!$A$4:$AD$300,10,FALSE))</f>
        <v/>
      </c>
      <c r="N25" s="172" t="str">
        <f>IF($B25="","",VLOOKUP($B25,'危険物 DATA BASE'!$A$4:$AD$300,11,FALSE))</f>
        <v/>
      </c>
      <c r="O25" s="182"/>
      <c r="P25" s="184"/>
      <c r="Q25" s="184"/>
      <c r="R25" s="174" t="str">
        <f>IF(T25="○","原液、洗浄液ともに排出禁止","")</f>
        <v/>
      </c>
      <c r="S25" s="175" t="str">
        <f>IF(B25="","",VLOOKUP(B25,'危険物 DATA BASE'!$A$4:$AD$300,25,FALSE))</f>
        <v/>
      </c>
      <c r="T25" s="176" t="str">
        <f>IF(B25="","",VLOOKUP(B25,'危険物 DATA BASE'!$A$4:$AD$300,26,FALSE))</f>
        <v/>
      </c>
      <c r="U25" s="176" t="str">
        <f>IF($B25="","",VLOOKUP($B25,'危険物 DATA BASE'!$A$4:$AD$300,27,FALSE))</f>
        <v/>
      </c>
      <c r="V25" s="176" t="str">
        <f>IF($B25="","",VLOOKUP($B25,'危険物 DATA BASE'!$A$4:$AD$300,28,FALSE))</f>
        <v/>
      </c>
      <c r="W25" s="177" t="str">
        <f>IF($B25="","",VLOOKUP($B25,'危険物 DATA BASE'!$A$4:$AD$300,29,FALSE))</f>
        <v/>
      </c>
      <c r="X25" s="185"/>
      <c r="Y25" s="178"/>
    </row>
    <row r="26" spans="1:27" ht="30" customHeight="1" thickBot="1">
      <c r="A26" s="179">
        <f t="shared" si="0"/>
        <v>3</v>
      </c>
      <c r="B26" s="180"/>
      <c r="C26" s="165" t="str">
        <f>IF(B26="","",VLOOKUP(B26,'危険物 DATA BASE'!$A$4:$AB$1170,2,FALSE))</f>
        <v/>
      </c>
      <c r="D26" s="166" t="str">
        <f>IF($B26="","",VLOOKUP($B26,'危険物 DATA BASE'!$A$4:$AD$300,4,FALSE))</f>
        <v/>
      </c>
      <c r="E26" s="181"/>
      <c r="F26" s="182"/>
      <c r="G26" s="182"/>
      <c r="H26" s="183"/>
      <c r="I26" s="170" t="str">
        <f>IF($B26="","",VLOOKUP($B26,'危険物 DATA BASE'!$A$4:$Y$300,13,FALSE))</f>
        <v/>
      </c>
      <c r="J26" s="170" t="str">
        <f>IF($B26="","",VLOOKUP($B26,'危険物 DATA BASE'!$A$4:$AD$300,9,FALSE))</f>
        <v/>
      </c>
      <c r="K26" s="177" t="str">
        <f>IF($B26="","",VLOOKUP($B26,'危険物 DATA BASE'!$A$4:$AD$300,8,FALSE))</f>
        <v/>
      </c>
      <c r="L26" s="170" t="str">
        <f>IF($B26="","",VLOOKUP($B26,'危険物 DATA BASE'!$A$4:$AD$300,7,FALSE))</f>
        <v/>
      </c>
      <c r="M26" s="170" t="str">
        <f>IF($B26="","",VLOOKUP($B26,'危険物 DATA BASE'!$A$4:$AD$300,10,FALSE))</f>
        <v/>
      </c>
      <c r="N26" s="172" t="str">
        <f>IF($B26="","",VLOOKUP($B26,'危険物 DATA BASE'!$A$4:$AD$300,11,FALSE))</f>
        <v/>
      </c>
      <c r="O26" s="182"/>
      <c r="P26" s="184"/>
      <c r="Q26" s="184"/>
      <c r="R26" s="174" t="str">
        <f>IF(T26="○","原液、洗浄液ともに排出禁止","")</f>
        <v/>
      </c>
      <c r="S26" s="175" t="str">
        <f>IF(B26="","",VLOOKUP(B26,'危険物 DATA BASE'!$A$4:$AD$300,25,FALSE))</f>
        <v/>
      </c>
      <c r="T26" s="176" t="str">
        <f>IF(B26="","",VLOOKUP(B26,'危険物 DATA BASE'!$A$4:$AD$300,26,FALSE))</f>
        <v/>
      </c>
      <c r="U26" s="176" t="str">
        <f>IF($B26="","",VLOOKUP($B26,'危険物 DATA BASE'!$A$4:$AD$300,27,FALSE))</f>
        <v/>
      </c>
      <c r="V26" s="176" t="str">
        <f>IF($B26="","",VLOOKUP($B26,'危険物 DATA BASE'!$A$4:$AD$300,28,FALSE))</f>
        <v/>
      </c>
      <c r="W26" s="177" t="str">
        <f>IF($B26="","",VLOOKUP($B26,'危険物 DATA BASE'!$A$4:$AD$300,29,FALSE))</f>
        <v/>
      </c>
      <c r="X26" s="186"/>
      <c r="Y26" s="186"/>
    </row>
    <row r="27" spans="1:27" ht="30" customHeight="1" thickBot="1">
      <c r="A27" s="179">
        <f t="shared" si="0"/>
        <v>4</v>
      </c>
      <c r="B27" s="180"/>
      <c r="C27" s="165" t="str">
        <f>IF(B27="","",VLOOKUP(B27,'危険物 DATA BASE'!$A$4:$AB$1170,2,FALSE))</f>
        <v/>
      </c>
      <c r="D27" s="166" t="str">
        <f>IF($B27="","",VLOOKUP($B27,'危険物 DATA BASE'!$A$4:$AD$300,4,FALSE))</f>
        <v/>
      </c>
      <c r="E27" s="181"/>
      <c r="F27" s="182"/>
      <c r="G27" s="182"/>
      <c r="H27" s="183"/>
      <c r="I27" s="170" t="str">
        <f>IF($B27="","",VLOOKUP($B27,'危険物 DATA BASE'!$A$4:$Y$300,13,FALSE))</f>
        <v/>
      </c>
      <c r="J27" s="170" t="str">
        <f>IF($B27="","",VLOOKUP($B27,'危険物 DATA BASE'!$A$4:$AD$300,9,FALSE))</f>
        <v/>
      </c>
      <c r="K27" s="177" t="str">
        <f>IF($B27="","",VLOOKUP($B27,'危険物 DATA BASE'!$A$4:$AD$300,8,FALSE))</f>
        <v/>
      </c>
      <c r="L27" s="170" t="str">
        <f>IF($B27="","",VLOOKUP($B27,'危険物 DATA BASE'!$A$4:$AD$300,7,FALSE))</f>
        <v/>
      </c>
      <c r="M27" s="170" t="str">
        <f>IF($B27="","",VLOOKUP($B27,'危険物 DATA BASE'!$A$4:$AD$300,10,FALSE))</f>
        <v/>
      </c>
      <c r="N27" s="172" t="str">
        <f>IF($B27="","",VLOOKUP($B27,'危険物 DATA BASE'!$A$4:$AD$300,11,FALSE))</f>
        <v/>
      </c>
      <c r="O27" s="182"/>
      <c r="P27" s="184"/>
      <c r="Q27" s="184"/>
      <c r="R27" s="174" t="str">
        <f>IF(T27="○","原液、洗浄液ともに排出禁止","")</f>
        <v/>
      </c>
      <c r="S27" s="175" t="str">
        <f>IF(B27="","",VLOOKUP(B27,'危険物 DATA BASE'!$A$4:$AD$300,25,FALSE))</f>
        <v/>
      </c>
      <c r="T27" s="176" t="str">
        <f>IF(B27="","",VLOOKUP(B27,'危険物 DATA BASE'!$A$4:$AD$300,26,FALSE))</f>
        <v/>
      </c>
      <c r="U27" s="176" t="str">
        <f>IF($B27="","",VLOOKUP($B27,'危険物 DATA BASE'!$A$4:$AD$300,27,FALSE))</f>
        <v/>
      </c>
      <c r="V27" s="176" t="str">
        <f>IF($B27="","",VLOOKUP($B27,'危険物 DATA BASE'!$A$4:$AD$300,28,FALSE))</f>
        <v/>
      </c>
      <c r="W27" s="177" t="str">
        <f>IF($B27="","",VLOOKUP($B27,'危険物 DATA BASE'!$A$4:$AD$300,29,FALSE))</f>
        <v/>
      </c>
      <c r="X27" s="186"/>
      <c r="Y27" s="186"/>
    </row>
    <row r="28" spans="1:27" ht="30" customHeight="1" thickBot="1">
      <c r="A28" s="179">
        <f t="shared" si="0"/>
        <v>5</v>
      </c>
      <c r="B28" s="180"/>
      <c r="C28" s="165" t="str">
        <f>IF(B28="","",VLOOKUP(B28,'危険物 DATA BASE'!$A$4:$AB$1170,2,FALSE))</f>
        <v/>
      </c>
      <c r="D28" s="166" t="str">
        <f>IF($B28="","",VLOOKUP($B28,'危険物 DATA BASE'!$A$4:$AD$300,4,FALSE))</f>
        <v/>
      </c>
      <c r="E28" s="181"/>
      <c r="F28" s="182"/>
      <c r="G28" s="182"/>
      <c r="H28" s="183"/>
      <c r="I28" s="170" t="str">
        <f>IF($B28="","",VLOOKUP($B28,'危険物 DATA BASE'!$A$4:$Y$300,13,FALSE))</f>
        <v/>
      </c>
      <c r="J28" s="170" t="str">
        <f>IF($B28="","",VLOOKUP($B28,'危険物 DATA BASE'!$A$4:$AD$300,9,FALSE))</f>
        <v/>
      </c>
      <c r="K28" s="177" t="str">
        <f>IF($B28="","",VLOOKUP($B28,'危険物 DATA BASE'!$A$4:$AD$300,8,FALSE))</f>
        <v/>
      </c>
      <c r="L28" s="170" t="str">
        <f>IF($B28="","",VLOOKUP($B28,'危険物 DATA BASE'!$A$4:$AD$300,7,FALSE))</f>
        <v/>
      </c>
      <c r="M28" s="170" t="str">
        <f>IF($B28="","",VLOOKUP($B28,'危険物 DATA BASE'!$A$4:$AD$300,10,FALSE))</f>
        <v/>
      </c>
      <c r="N28" s="172" t="str">
        <f>IF($B28="","",VLOOKUP($B28,'危険物 DATA BASE'!$A$4:$AD$300,11,FALSE))</f>
        <v/>
      </c>
      <c r="O28" s="182"/>
      <c r="P28" s="184"/>
      <c r="Q28" s="184"/>
      <c r="R28" s="174" t="str">
        <f t="shared" ref="R28:R43" si="1">IF(T28="○","原液、洗浄液ともに排出禁止","")</f>
        <v/>
      </c>
      <c r="S28" s="175" t="str">
        <f>IF(B28="","",VLOOKUP(B28,'危険物 DATA BASE'!$A$4:$AD$300,25,FALSE))</f>
        <v/>
      </c>
      <c r="T28" s="176" t="str">
        <f>IF(B28="","",VLOOKUP(B28,'危険物 DATA BASE'!$A$4:$AD$300,26,FALSE))</f>
        <v/>
      </c>
      <c r="U28" s="176" t="str">
        <f>IF($B28="","",VLOOKUP($B28,'危険物 DATA BASE'!$A$4:$AD$300,27,FALSE))</f>
        <v/>
      </c>
      <c r="V28" s="176" t="str">
        <f>IF($B28="","",VLOOKUP($B28,'危険物 DATA BASE'!$A$4:$AD$300,28,FALSE))</f>
        <v/>
      </c>
      <c r="W28" s="177" t="str">
        <f>IF($B28="","",VLOOKUP($B28,'危険物 DATA BASE'!$A$4:$AD$300,29,FALSE))</f>
        <v/>
      </c>
      <c r="X28" s="186"/>
      <c r="Y28" s="186"/>
    </row>
    <row r="29" spans="1:27" ht="30" customHeight="1" thickBot="1">
      <c r="A29" s="179">
        <f t="shared" si="0"/>
        <v>6</v>
      </c>
      <c r="B29" s="180"/>
      <c r="C29" s="165" t="str">
        <f>IF(B29="","",VLOOKUP(B29,'危険物 DATA BASE'!$A$4:$AB$1170,2,FALSE))</f>
        <v/>
      </c>
      <c r="D29" s="166" t="str">
        <f>IF($B29="","",VLOOKUP($B29,'危険物 DATA BASE'!$A$4:$AD$300,4,FALSE))</f>
        <v/>
      </c>
      <c r="E29" s="181"/>
      <c r="F29" s="182"/>
      <c r="G29" s="182"/>
      <c r="H29" s="183"/>
      <c r="I29" s="170" t="str">
        <f>IF($B29="","",VLOOKUP($B29,'危険物 DATA BASE'!$A$4:$Y$300,13,FALSE))</f>
        <v/>
      </c>
      <c r="J29" s="170" t="str">
        <f>IF($B29="","",VLOOKUP($B29,'危険物 DATA BASE'!$A$4:$AD$300,9,FALSE))</f>
        <v/>
      </c>
      <c r="K29" s="177" t="str">
        <f>IF($B29="","",VLOOKUP($B29,'危険物 DATA BASE'!$A$4:$AD$300,8,FALSE))</f>
        <v/>
      </c>
      <c r="L29" s="170" t="str">
        <f>IF($B29="","",VLOOKUP($B29,'危険物 DATA BASE'!$A$4:$AD$300,7,FALSE))</f>
        <v/>
      </c>
      <c r="M29" s="170" t="str">
        <f>IF($B29="","",VLOOKUP($B29,'危険物 DATA BASE'!$A$4:$AD$300,10,FALSE))</f>
        <v/>
      </c>
      <c r="N29" s="172" t="str">
        <f>IF($B29="","",VLOOKUP($B29,'危険物 DATA BASE'!$A$4:$AD$300,11,FALSE))</f>
        <v/>
      </c>
      <c r="O29" s="182"/>
      <c r="P29" s="184"/>
      <c r="Q29" s="184"/>
      <c r="R29" s="174" t="str">
        <f t="shared" si="1"/>
        <v/>
      </c>
      <c r="S29" s="175" t="str">
        <f>IF(B29="","",VLOOKUP(B29,'危険物 DATA BASE'!$A$4:$AD$300,25,FALSE))</f>
        <v/>
      </c>
      <c r="T29" s="176" t="str">
        <f>IF(B29="","",VLOOKUP(B29,'危険物 DATA BASE'!$A$4:$AD$300,26,FALSE))</f>
        <v/>
      </c>
      <c r="U29" s="176" t="str">
        <f>IF($B29="","",VLOOKUP($B29,'危険物 DATA BASE'!$A$4:$AD$300,27,FALSE))</f>
        <v/>
      </c>
      <c r="V29" s="176" t="str">
        <f>IF($B29="","",VLOOKUP($B29,'危険物 DATA BASE'!$A$4:$AD$300,28,FALSE))</f>
        <v/>
      </c>
      <c r="W29" s="177" t="str">
        <f>IF($B29="","",VLOOKUP($B29,'危険物 DATA BASE'!$A$4:$AD$300,29,FALSE))</f>
        <v/>
      </c>
      <c r="X29" s="186"/>
      <c r="Y29" s="186"/>
    </row>
    <row r="30" spans="1:27" ht="30" customHeight="1" thickBot="1">
      <c r="A30" s="179">
        <f t="shared" si="0"/>
        <v>7</v>
      </c>
      <c r="B30" s="180"/>
      <c r="C30" s="165" t="str">
        <f>IF(B30="","",VLOOKUP(B30,'危険物 DATA BASE'!$A$4:$AB$1170,2,FALSE))</f>
        <v/>
      </c>
      <c r="D30" s="166" t="str">
        <f>IF($B30="","",VLOOKUP($B30,'危険物 DATA BASE'!$A$4:$AD$300,4,FALSE))</f>
        <v/>
      </c>
      <c r="E30" s="181"/>
      <c r="F30" s="182"/>
      <c r="G30" s="182"/>
      <c r="H30" s="183"/>
      <c r="I30" s="170" t="str">
        <f>IF($B30="","",VLOOKUP($B30,'危険物 DATA BASE'!$A$4:$Y$300,13,FALSE))</f>
        <v/>
      </c>
      <c r="J30" s="170" t="str">
        <f>IF($B30="","",VLOOKUP($B30,'危険物 DATA BASE'!$A$4:$AD$300,9,FALSE))</f>
        <v/>
      </c>
      <c r="K30" s="177" t="str">
        <f>IF($B30="","",VLOOKUP($B30,'危険物 DATA BASE'!$A$4:$AD$300,8,FALSE))</f>
        <v/>
      </c>
      <c r="L30" s="170" t="str">
        <f>IF($B30="","",VLOOKUP($B30,'危険物 DATA BASE'!$A$4:$AD$300,7,FALSE))</f>
        <v/>
      </c>
      <c r="M30" s="170" t="str">
        <f>IF($B30="","",VLOOKUP($B30,'危険物 DATA BASE'!$A$4:$AD$300,10,FALSE))</f>
        <v/>
      </c>
      <c r="N30" s="172" t="str">
        <f>IF($B30="","",VLOOKUP($B30,'危険物 DATA BASE'!$A$4:$AD$300,11,FALSE))</f>
        <v/>
      </c>
      <c r="O30" s="182"/>
      <c r="P30" s="184"/>
      <c r="Q30" s="184"/>
      <c r="R30" s="174" t="str">
        <f t="shared" si="1"/>
        <v/>
      </c>
      <c r="S30" s="175" t="str">
        <f>IF(B30="","",VLOOKUP(B30,'危険物 DATA BASE'!$A$4:$AD$300,25,FALSE))</f>
        <v/>
      </c>
      <c r="T30" s="176" t="str">
        <f>IF(B30="","",VLOOKUP(B30,'危険物 DATA BASE'!$A$4:$AD$300,26,FALSE))</f>
        <v/>
      </c>
      <c r="U30" s="176" t="str">
        <f>IF($B30="","",VLOOKUP($B30,'危険物 DATA BASE'!$A$4:$AD$300,27,FALSE))</f>
        <v/>
      </c>
      <c r="V30" s="176" t="str">
        <f>IF($B30="","",VLOOKUP($B30,'危険物 DATA BASE'!$A$4:$AD$300,28,FALSE))</f>
        <v/>
      </c>
      <c r="W30" s="177" t="str">
        <f>IF($B30="","",VLOOKUP($B30,'危険物 DATA BASE'!$A$4:$AD$300,29,FALSE))</f>
        <v/>
      </c>
      <c r="X30" s="186"/>
      <c r="Y30" s="186"/>
    </row>
    <row r="31" spans="1:27" ht="30" customHeight="1" thickBot="1">
      <c r="A31" s="179">
        <f t="shared" si="0"/>
        <v>8</v>
      </c>
      <c r="B31" s="180"/>
      <c r="C31" s="165" t="str">
        <f>IF(B31="","",VLOOKUP(B31,'危険物 DATA BASE'!$A$4:$AB$1170,2,FALSE))</f>
        <v/>
      </c>
      <c r="D31" s="166" t="str">
        <f>IF($B31="","",VLOOKUP($B31,'危険物 DATA BASE'!$A$4:$AD$300,4,FALSE))</f>
        <v/>
      </c>
      <c r="E31" s="181"/>
      <c r="F31" s="182"/>
      <c r="G31" s="182"/>
      <c r="H31" s="183"/>
      <c r="I31" s="170" t="str">
        <f>IF($B31="","",VLOOKUP($B31,'危険物 DATA BASE'!$A$4:$Y$300,13,FALSE))</f>
        <v/>
      </c>
      <c r="J31" s="170" t="str">
        <f>IF($B31="","",VLOOKUP($B31,'危険物 DATA BASE'!$A$4:$AD$300,9,FALSE))</f>
        <v/>
      </c>
      <c r="K31" s="177" t="str">
        <f>IF($B31="","",VLOOKUP($B31,'危険物 DATA BASE'!$A$4:$AD$300,8,FALSE))</f>
        <v/>
      </c>
      <c r="L31" s="170" t="str">
        <f>IF($B31="","",VLOOKUP($B31,'危険物 DATA BASE'!$A$4:$AD$300,7,FALSE))</f>
        <v/>
      </c>
      <c r="M31" s="170" t="str">
        <f>IF($B31="","",VLOOKUP($B31,'危険物 DATA BASE'!$A$4:$AD$300,10,FALSE))</f>
        <v/>
      </c>
      <c r="N31" s="172" t="str">
        <f>IF($B31="","",VLOOKUP($B31,'危険物 DATA BASE'!$A$4:$AD$300,11,FALSE))</f>
        <v/>
      </c>
      <c r="O31" s="182"/>
      <c r="P31" s="184"/>
      <c r="Q31" s="184"/>
      <c r="R31" s="174" t="str">
        <f t="shared" si="1"/>
        <v/>
      </c>
      <c r="S31" s="175" t="str">
        <f>IF(B31="","",VLOOKUP(B31,'危険物 DATA BASE'!$A$4:$AD$300,25,FALSE))</f>
        <v/>
      </c>
      <c r="T31" s="176" t="str">
        <f>IF(B31="","",VLOOKUP(B31,'危険物 DATA BASE'!$A$4:$AD$300,26,FALSE))</f>
        <v/>
      </c>
      <c r="U31" s="176" t="str">
        <f>IF($B31="","",VLOOKUP($B31,'危険物 DATA BASE'!$A$4:$AD$300,27,FALSE))</f>
        <v/>
      </c>
      <c r="V31" s="176" t="str">
        <f>IF($B31="","",VLOOKUP($B31,'危険物 DATA BASE'!$A$4:$AD$300,28,FALSE))</f>
        <v/>
      </c>
      <c r="W31" s="177" t="str">
        <f>IF($B31="","",VLOOKUP($B31,'危険物 DATA BASE'!$A$4:$AD$300,29,FALSE))</f>
        <v/>
      </c>
      <c r="X31" s="186"/>
      <c r="Y31" s="186"/>
    </row>
    <row r="32" spans="1:27" ht="30" customHeight="1" thickBot="1">
      <c r="A32" s="179">
        <f t="shared" si="0"/>
        <v>9</v>
      </c>
      <c r="B32" s="180"/>
      <c r="C32" s="165" t="str">
        <f>IF(B32="","",VLOOKUP(B32,'危険物 DATA BASE'!$A$4:$AB$1170,2,FALSE))</f>
        <v/>
      </c>
      <c r="D32" s="166" t="str">
        <f>IF($B32="","",VLOOKUP($B32,'危険物 DATA BASE'!$A$4:$AD$300,4,FALSE))</f>
        <v/>
      </c>
      <c r="E32" s="181"/>
      <c r="F32" s="182"/>
      <c r="G32" s="182"/>
      <c r="H32" s="183"/>
      <c r="I32" s="170" t="str">
        <f>IF($B32="","",VLOOKUP($B32,'危険物 DATA BASE'!$A$4:$Y$300,13,FALSE))</f>
        <v/>
      </c>
      <c r="J32" s="170" t="str">
        <f>IF($B32="","",VLOOKUP($B32,'危険物 DATA BASE'!$A$4:$AD$300,9,FALSE))</f>
        <v/>
      </c>
      <c r="K32" s="177" t="str">
        <f>IF($B32="","",VLOOKUP($B32,'危険物 DATA BASE'!$A$4:$AD$300,8,FALSE))</f>
        <v/>
      </c>
      <c r="L32" s="170" t="str">
        <f>IF($B32="","",VLOOKUP($B32,'危険物 DATA BASE'!$A$4:$AD$300,7,FALSE))</f>
        <v/>
      </c>
      <c r="M32" s="170" t="str">
        <f>IF($B32="","",VLOOKUP($B32,'危険物 DATA BASE'!$A$4:$AD$300,10,FALSE))</f>
        <v/>
      </c>
      <c r="N32" s="172" t="str">
        <f>IF($B32="","",VLOOKUP($B32,'危険物 DATA BASE'!$A$4:$AD$300,11,FALSE))</f>
        <v/>
      </c>
      <c r="O32" s="182"/>
      <c r="P32" s="184"/>
      <c r="Q32" s="184"/>
      <c r="R32" s="174" t="str">
        <f t="shared" si="1"/>
        <v/>
      </c>
      <c r="S32" s="175" t="str">
        <f>IF(B32="","",VLOOKUP(B32,'危険物 DATA BASE'!$A$4:$AD$300,25,FALSE))</f>
        <v/>
      </c>
      <c r="T32" s="176" t="str">
        <f>IF(B32="","",VLOOKUP(B32,'危険物 DATA BASE'!$A$4:$AD$300,26,FALSE))</f>
        <v/>
      </c>
      <c r="U32" s="176" t="str">
        <f>IF($B32="","",VLOOKUP($B32,'危険物 DATA BASE'!$A$4:$AD$300,27,FALSE))</f>
        <v/>
      </c>
      <c r="V32" s="176" t="str">
        <f>IF($B32="","",VLOOKUP($B32,'危険物 DATA BASE'!$A$4:$AD$300,28,FALSE))</f>
        <v/>
      </c>
      <c r="W32" s="177" t="str">
        <f>IF($B32="","",VLOOKUP($B32,'危険物 DATA BASE'!$A$4:$AD$300,29,FALSE))</f>
        <v/>
      </c>
      <c r="X32" s="186"/>
      <c r="Y32" s="186"/>
    </row>
    <row r="33" spans="1:25" ht="30" customHeight="1" thickBot="1">
      <c r="A33" s="179">
        <f t="shared" si="0"/>
        <v>10</v>
      </c>
      <c r="B33" s="180"/>
      <c r="C33" s="165" t="str">
        <f>IF(B33="","",VLOOKUP(B33,'危険物 DATA BASE'!$A$4:$AB$1170,2,FALSE))</f>
        <v/>
      </c>
      <c r="D33" s="166" t="str">
        <f>IF($B33="","",VLOOKUP($B33,'危険物 DATA BASE'!$A$4:$AD$300,4,FALSE))</f>
        <v/>
      </c>
      <c r="E33" s="181"/>
      <c r="F33" s="182"/>
      <c r="G33" s="182"/>
      <c r="H33" s="183"/>
      <c r="I33" s="170" t="str">
        <f>IF($B33="","",VLOOKUP($B33,'危険物 DATA BASE'!$A$4:$Y$300,13,FALSE))</f>
        <v/>
      </c>
      <c r="J33" s="170" t="str">
        <f>IF($B33="","",VLOOKUP($B33,'危険物 DATA BASE'!$A$4:$AD$300,9,FALSE))</f>
        <v/>
      </c>
      <c r="K33" s="177" t="str">
        <f>IF($B33="","",VLOOKUP($B33,'危険物 DATA BASE'!$A$4:$AD$300,8,FALSE))</f>
        <v/>
      </c>
      <c r="L33" s="170" t="str">
        <f>IF($B33="","",VLOOKUP($B33,'危険物 DATA BASE'!$A$4:$AD$300,7,FALSE))</f>
        <v/>
      </c>
      <c r="M33" s="170" t="str">
        <f>IF($B33="","",VLOOKUP($B33,'危険物 DATA BASE'!$A$4:$AD$300,10,FALSE))</f>
        <v/>
      </c>
      <c r="N33" s="172" t="str">
        <f>IF($B33="","",VLOOKUP($B33,'危険物 DATA BASE'!$A$4:$AD$300,11,FALSE))</f>
        <v/>
      </c>
      <c r="O33" s="182"/>
      <c r="P33" s="184"/>
      <c r="Q33" s="184"/>
      <c r="R33" s="174" t="str">
        <f t="shared" si="1"/>
        <v/>
      </c>
      <c r="S33" s="175" t="str">
        <f>IF(B33="","",VLOOKUP(B33,'危険物 DATA BASE'!$A$4:$AD$300,25,FALSE))</f>
        <v/>
      </c>
      <c r="T33" s="176" t="str">
        <f>IF(B33="","",VLOOKUP(B33,'危険物 DATA BASE'!$A$4:$AD$300,26,FALSE))</f>
        <v/>
      </c>
      <c r="U33" s="176" t="str">
        <f>IF($B33="","",VLOOKUP($B33,'危険物 DATA BASE'!$A$4:$AD$300,27,FALSE))</f>
        <v/>
      </c>
      <c r="V33" s="176" t="str">
        <f>IF($B33="","",VLOOKUP($B33,'危険物 DATA BASE'!$A$4:$AD$300,28,FALSE))</f>
        <v/>
      </c>
      <c r="W33" s="177" t="str">
        <f>IF($B33="","",VLOOKUP($B33,'危険物 DATA BASE'!$A$4:$AD$300,29,FALSE))</f>
        <v/>
      </c>
      <c r="X33" s="186"/>
      <c r="Y33" s="186"/>
    </row>
    <row r="34" spans="1:25" ht="30" customHeight="1" thickBot="1">
      <c r="A34" s="179">
        <f t="shared" si="0"/>
        <v>11</v>
      </c>
      <c r="B34" s="180"/>
      <c r="C34" s="165" t="str">
        <f>IF(B34="","",VLOOKUP(B34,'危険物 DATA BASE'!$A$4:$AB$1170,2,FALSE))</f>
        <v/>
      </c>
      <c r="D34" s="166" t="str">
        <f>IF($B34="","",VLOOKUP($B34,'危険物 DATA BASE'!$A$4:$AD$300,4,FALSE))</f>
        <v/>
      </c>
      <c r="E34" s="181"/>
      <c r="F34" s="182"/>
      <c r="G34" s="182"/>
      <c r="H34" s="183"/>
      <c r="I34" s="170" t="str">
        <f>IF($B34="","",VLOOKUP($B34,'危険物 DATA BASE'!$A$4:$Y$300,13,FALSE))</f>
        <v/>
      </c>
      <c r="J34" s="170" t="str">
        <f>IF($B34="","",VLOOKUP($B34,'危険物 DATA BASE'!$A$4:$AD$300,9,FALSE))</f>
        <v/>
      </c>
      <c r="K34" s="177" t="str">
        <f>IF($B34="","",VLOOKUP($B34,'危険物 DATA BASE'!$A$4:$AD$300,8,FALSE))</f>
        <v/>
      </c>
      <c r="L34" s="170" t="str">
        <f>IF($B34="","",VLOOKUP($B34,'危険物 DATA BASE'!$A$4:$AD$300,7,FALSE))</f>
        <v/>
      </c>
      <c r="M34" s="170" t="str">
        <f>IF($B34="","",VLOOKUP($B34,'危険物 DATA BASE'!$A$4:$AD$300,10,FALSE))</f>
        <v/>
      </c>
      <c r="N34" s="172" t="str">
        <f>IF($B34="","",VLOOKUP($B34,'危険物 DATA BASE'!$A$4:$AD$300,11,FALSE))</f>
        <v/>
      </c>
      <c r="O34" s="182"/>
      <c r="P34" s="184"/>
      <c r="Q34" s="184"/>
      <c r="R34" s="174" t="str">
        <f t="shared" si="1"/>
        <v/>
      </c>
      <c r="S34" s="175" t="str">
        <f>IF(B34="","",VLOOKUP(B34,'危険物 DATA BASE'!$A$4:$AD$300,25,FALSE))</f>
        <v/>
      </c>
      <c r="T34" s="176" t="str">
        <f>IF(B34="","",VLOOKUP(B34,'危険物 DATA BASE'!$A$4:$AD$300,26,FALSE))</f>
        <v/>
      </c>
      <c r="U34" s="176" t="str">
        <f>IF($B34="","",VLOOKUP($B34,'危険物 DATA BASE'!$A$4:$AD$300,27,FALSE))</f>
        <v/>
      </c>
      <c r="V34" s="176" t="str">
        <f>IF($B34="","",VLOOKUP($B34,'危険物 DATA BASE'!$A$4:$AD$300,28,FALSE))</f>
        <v/>
      </c>
      <c r="W34" s="177" t="str">
        <f>IF($B34="","",VLOOKUP($B34,'危険物 DATA BASE'!$A$4:$AD$300,29,FALSE))</f>
        <v/>
      </c>
      <c r="X34" s="186"/>
      <c r="Y34" s="186"/>
    </row>
    <row r="35" spans="1:25" ht="30" customHeight="1" thickBot="1">
      <c r="A35" s="179">
        <f t="shared" si="0"/>
        <v>12</v>
      </c>
      <c r="B35" s="180"/>
      <c r="C35" s="165" t="str">
        <f>IF(B35="","",VLOOKUP(B35,'危険物 DATA BASE'!$A$4:$AB$1170,2,FALSE))</f>
        <v/>
      </c>
      <c r="D35" s="166" t="str">
        <f>IF($B35="","",VLOOKUP($B35,'危険物 DATA BASE'!$A$4:$AD$300,4,FALSE))</f>
        <v/>
      </c>
      <c r="E35" s="181"/>
      <c r="F35" s="182"/>
      <c r="G35" s="182"/>
      <c r="H35" s="183"/>
      <c r="I35" s="170" t="str">
        <f>IF($B35="","",VLOOKUP($B35,'危険物 DATA BASE'!$A$4:$Y$300,13,FALSE))</f>
        <v/>
      </c>
      <c r="J35" s="170" t="str">
        <f>IF($B35="","",VLOOKUP($B35,'危険物 DATA BASE'!$A$4:$AD$300,9,FALSE))</f>
        <v/>
      </c>
      <c r="K35" s="177" t="str">
        <f>IF($B35="","",VLOOKUP($B35,'危険物 DATA BASE'!$A$4:$AD$300,8,FALSE))</f>
        <v/>
      </c>
      <c r="L35" s="170" t="str">
        <f>IF($B35="","",VLOOKUP($B35,'危険物 DATA BASE'!$A$4:$AD$300,7,FALSE))</f>
        <v/>
      </c>
      <c r="M35" s="170" t="str">
        <f>IF($B35="","",VLOOKUP($B35,'危険物 DATA BASE'!$A$4:$AD$300,10,FALSE))</f>
        <v/>
      </c>
      <c r="N35" s="172" t="str">
        <f>IF($B35="","",VLOOKUP($B35,'危険物 DATA BASE'!$A$4:$AD$300,11,FALSE))</f>
        <v/>
      </c>
      <c r="O35" s="182"/>
      <c r="P35" s="184"/>
      <c r="Q35" s="184"/>
      <c r="R35" s="174" t="str">
        <f t="shared" si="1"/>
        <v/>
      </c>
      <c r="S35" s="175" t="str">
        <f>IF(B35="","",VLOOKUP(B35,'危険物 DATA BASE'!$A$4:$AD$300,25,FALSE))</f>
        <v/>
      </c>
      <c r="T35" s="176" t="str">
        <f>IF(B35="","",VLOOKUP(B35,'危険物 DATA BASE'!$A$4:$AD$300,26,FALSE))</f>
        <v/>
      </c>
      <c r="U35" s="176" t="str">
        <f>IF($B35="","",VLOOKUP($B35,'危険物 DATA BASE'!$A$4:$AD$300,27,FALSE))</f>
        <v/>
      </c>
      <c r="V35" s="176" t="str">
        <f>IF($B35="","",VLOOKUP($B35,'危険物 DATA BASE'!$A$4:$AD$300,28,FALSE))</f>
        <v/>
      </c>
      <c r="W35" s="177" t="str">
        <f>IF($B35="","",VLOOKUP($B35,'危険物 DATA BASE'!$A$4:$AD$300,29,FALSE))</f>
        <v/>
      </c>
      <c r="X35" s="186"/>
      <c r="Y35" s="186"/>
    </row>
    <row r="36" spans="1:25" ht="30" customHeight="1" thickBot="1">
      <c r="A36" s="179">
        <f t="shared" si="0"/>
        <v>13</v>
      </c>
      <c r="B36" s="180"/>
      <c r="C36" s="165" t="str">
        <f>IF(B36="","",VLOOKUP(B36,'危険物 DATA BASE'!$A$4:$AB$1170,2,FALSE))</f>
        <v/>
      </c>
      <c r="D36" s="166" t="str">
        <f>IF($B36="","",VLOOKUP($B36,'危険物 DATA BASE'!$A$4:$AD$300,4,FALSE))</f>
        <v/>
      </c>
      <c r="E36" s="181"/>
      <c r="F36" s="182"/>
      <c r="G36" s="182"/>
      <c r="H36" s="183"/>
      <c r="I36" s="170" t="str">
        <f>IF($B36="","",VLOOKUP($B36,'危険物 DATA BASE'!$A$4:$Y$300,13,FALSE))</f>
        <v/>
      </c>
      <c r="J36" s="170" t="str">
        <f>IF($B36="","",VLOOKUP($B36,'危険物 DATA BASE'!$A$4:$AD$300,9,FALSE))</f>
        <v/>
      </c>
      <c r="K36" s="177" t="str">
        <f>IF($B36="","",VLOOKUP($B36,'危険物 DATA BASE'!$A$4:$AD$300,8,FALSE))</f>
        <v/>
      </c>
      <c r="L36" s="170" t="str">
        <f>IF($B36="","",VLOOKUP($B36,'危険物 DATA BASE'!$A$4:$AD$300,7,FALSE))</f>
        <v/>
      </c>
      <c r="M36" s="170" t="str">
        <f>IF($B36="","",VLOOKUP($B36,'危険物 DATA BASE'!$A$4:$AD$300,10,FALSE))</f>
        <v/>
      </c>
      <c r="N36" s="172" t="str">
        <f>IF($B36="","",VLOOKUP($B36,'危険物 DATA BASE'!$A$4:$AD$300,11,FALSE))</f>
        <v/>
      </c>
      <c r="O36" s="182"/>
      <c r="P36" s="184"/>
      <c r="Q36" s="184"/>
      <c r="R36" s="174" t="str">
        <f t="shared" si="1"/>
        <v/>
      </c>
      <c r="S36" s="175" t="str">
        <f>IF(B36="","",VLOOKUP(B36,'危険物 DATA BASE'!$A$4:$AD$300,25,FALSE))</f>
        <v/>
      </c>
      <c r="T36" s="176" t="str">
        <f>IF(B36="","",VLOOKUP(B36,'危険物 DATA BASE'!$A$4:$AD$300,26,FALSE))</f>
        <v/>
      </c>
      <c r="U36" s="176" t="str">
        <f>IF($B36="","",VLOOKUP($B36,'危険物 DATA BASE'!$A$4:$AD$300,27,FALSE))</f>
        <v/>
      </c>
      <c r="V36" s="176" t="str">
        <f>IF($B36="","",VLOOKUP($B36,'危険物 DATA BASE'!$A$4:$AD$300,28,FALSE))</f>
        <v/>
      </c>
      <c r="W36" s="177" t="str">
        <f>IF($B36="","",VLOOKUP($B36,'危険物 DATA BASE'!$A$4:$AD$300,29,FALSE))</f>
        <v/>
      </c>
      <c r="X36" s="186"/>
      <c r="Y36" s="186"/>
    </row>
    <row r="37" spans="1:25" ht="30" customHeight="1" thickBot="1">
      <c r="A37" s="179">
        <f t="shared" si="0"/>
        <v>14</v>
      </c>
      <c r="B37" s="180"/>
      <c r="C37" s="165" t="str">
        <f>IF(B37="","",VLOOKUP(B37,'危険物 DATA BASE'!$A$4:$AB$1170,2,FALSE))</f>
        <v/>
      </c>
      <c r="D37" s="166" t="str">
        <f>IF($B37="","",VLOOKUP($B37,'危険物 DATA BASE'!$A$4:$AD$300,4,FALSE))</f>
        <v/>
      </c>
      <c r="E37" s="181"/>
      <c r="F37" s="182"/>
      <c r="G37" s="182"/>
      <c r="H37" s="183"/>
      <c r="I37" s="170" t="str">
        <f>IF($B37="","",VLOOKUP($B37,'危険物 DATA BASE'!$A$4:$Y$300,13,FALSE))</f>
        <v/>
      </c>
      <c r="J37" s="170" t="str">
        <f>IF($B37="","",VLOOKUP($B37,'危険物 DATA BASE'!$A$4:$AD$300,9,FALSE))</f>
        <v/>
      </c>
      <c r="K37" s="177" t="str">
        <f>IF($B37="","",VLOOKUP($B37,'危険物 DATA BASE'!$A$4:$AD$300,8,FALSE))</f>
        <v/>
      </c>
      <c r="L37" s="170" t="str">
        <f>IF($B37="","",VLOOKUP($B37,'危険物 DATA BASE'!$A$4:$AD$300,7,FALSE))</f>
        <v/>
      </c>
      <c r="M37" s="170" t="str">
        <f>IF($B37="","",VLOOKUP($B37,'危険物 DATA BASE'!$A$4:$AD$300,10,FALSE))</f>
        <v/>
      </c>
      <c r="N37" s="172" t="str">
        <f>IF($B37="","",VLOOKUP($B37,'危険物 DATA BASE'!$A$4:$AD$300,11,FALSE))</f>
        <v/>
      </c>
      <c r="O37" s="182"/>
      <c r="P37" s="184"/>
      <c r="Q37" s="184"/>
      <c r="R37" s="174" t="str">
        <f t="shared" si="1"/>
        <v/>
      </c>
      <c r="S37" s="175" t="str">
        <f>IF(B37="","",VLOOKUP(B37,'危険物 DATA BASE'!$A$4:$AD$300,25,FALSE))</f>
        <v/>
      </c>
      <c r="T37" s="176" t="str">
        <f>IF(B37="","",VLOOKUP(B37,'危険物 DATA BASE'!$A$4:$AD$300,26,FALSE))</f>
        <v/>
      </c>
      <c r="U37" s="176" t="str">
        <f>IF($B37="","",VLOOKUP($B37,'危険物 DATA BASE'!$A$4:$AD$300,27,FALSE))</f>
        <v/>
      </c>
      <c r="V37" s="176" t="str">
        <f>IF($B37="","",VLOOKUP($B37,'危険物 DATA BASE'!$A$4:$AD$300,28,FALSE))</f>
        <v/>
      </c>
      <c r="W37" s="177" t="str">
        <f>IF($B37="","",VLOOKUP($B37,'危険物 DATA BASE'!$A$4:$AD$300,29,FALSE))</f>
        <v/>
      </c>
      <c r="X37" s="186"/>
      <c r="Y37" s="186"/>
    </row>
    <row r="38" spans="1:25" ht="30" customHeight="1" thickBot="1">
      <c r="A38" s="179">
        <f t="shared" si="0"/>
        <v>15</v>
      </c>
      <c r="B38" s="180"/>
      <c r="C38" s="165" t="str">
        <f>IF(B38="","",VLOOKUP(B38,'危険物 DATA BASE'!$A$4:$AB$1170,2,FALSE))</f>
        <v/>
      </c>
      <c r="D38" s="166" t="str">
        <f>IF($B38="","",VLOOKUP($B38,'危険物 DATA BASE'!$A$4:$AD$300,4,FALSE))</f>
        <v/>
      </c>
      <c r="E38" s="181"/>
      <c r="F38" s="182"/>
      <c r="G38" s="182"/>
      <c r="H38" s="183"/>
      <c r="I38" s="170" t="str">
        <f>IF($B38="","",VLOOKUP($B38,'危険物 DATA BASE'!$A$4:$Y$300,13,FALSE))</f>
        <v/>
      </c>
      <c r="J38" s="170" t="str">
        <f>IF($B38="","",VLOOKUP($B38,'危険物 DATA BASE'!$A$4:$AD$300,9,FALSE))</f>
        <v/>
      </c>
      <c r="K38" s="177" t="str">
        <f>IF($B38="","",VLOOKUP($B38,'危険物 DATA BASE'!$A$4:$AD$300,8,FALSE))</f>
        <v/>
      </c>
      <c r="L38" s="170" t="str">
        <f>IF($B38="","",VLOOKUP($B38,'危険物 DATA BASE'!$A$4:$AD$300,7,FALSE))</f>
        <v/>
      </c>
      <c r="M38" s="170" t="str">
        <f>IF($B38="","",VLOOKUP($B38,'危険物 DATA BASE'!$A$4:$AD$300,10,FALSE))</f>
        <v/>
      </c>
      <c r="N38" s="172" t="str">
        <f>IF($B38="","",VLOOKUP($B38,'危険物 DATA BASE'!$A$4:$AD$300,11,FALSE))</f>
        <v/>
      </c>
      <c r="O38" s="182"/>
      <c r="P38" s="184"/>
      <c r="Q38" s="184"/>
      <c r="R38" s="174" t="str">
        <f t="shared" si="1"/>
        <v/>
      </c>
      <c r="S38" s="175" t="str">
        <f>IF(B38="","",VLOOKUP(B38,'危険物 DATA BASE'!$A$4:$AD$300,25,FALSE))</f>
        <v/>
      </c>
      <c r="T38" s="176" t="str">
        <f>IF(B38="","",VLOOKUP(B38,'危険物 DATA BASE'!$A$4:$AD$300,26,FALSE))</f>
        <v/>
      </c>
      <c r="U38" s="176" t="str">
        <f>IF($B38="","",VLOOKUP($B38,'危険物 DATA BASE'!$A$4:$AD$300,27,FALSE))</f>
        <v/>
      </c>
      <c r="V38" s="176" t="str">
        <f>IF($B38="","",VLOOKUP($B38,'危険物 DATA BASE'!$A$4:$AD$300,28,FALSE))</f>
        <v/>
      </c>
      <c r="W38" s="177" t="str">
        <f>IF($B38="","",VLOOKUP($B38,'危険物 DATA BASE'!$A$4:$AD$300,29,FALSE))</f>
        <v/>
      </c>
      <c r="X38" s="186"/>
      <c r="Y38" s="186"/>
    </row>
    <row r="39" spans="1:25" ht="30" customHeight="1" thickBot="1">
      <c r="A39" s="179">
        <f t="shared" si="0"/>
        <v>16</v>
      </c>
      <c r="B39" s="180"/>
      <c r="C39" s="165" t="str">
        <f>IF(B39="","",VLOOKUP(B39,'危険物 DATA BASE'!$A$4:$AB$1170,2,FALSE))</f>
        <v/>
      </c>
      <c r="D39" s="166" t="str">
        <f>IF($B39="","",VLOOKUP($B39,'危険物 DATA BASE'!$A$4:$AD$300,4,FALSE))</f>
        <v/>
      </c>
      <c r="E39" s="181"/>
      <c r="F39" s="182"/>
      <c r="G39" s="182"/>
      <c r="H39" s="183"/>
      <c r="I39" s="170" t="str">
        <f>IF($B39="","",VLOOKUP($B39,'危険物 DATA BASE'!$A$4:$Y$300,13,FALSE))</f>
        <v/>
      </c>
      <c r="J39" s="170" t="str">
        <f>IF($B39="","",VLOOKUP($B39,'危険物 DATA BASE'!$A$4:$AD$300,9,FALSE))</f>
        <v/>
      </c>
      <c r="K39" s="177" t="str">
        <f>IF($B39="","",VLOOKUP($B39,'危険物 DATA BASE'!$A$4:$AD$300,8,FALSE))</f>
        <v/>
      </c>
      <c r="L39" s="170" t="str">
        <f>IF($B39="","",VLOOKUP($B39,'危険物 DATA BASE'!$A$4:$AD$300,7,FALSE))</f>
        <v/>
      </c>
      <c r="M39" s="170" t="str">
        <f>IF($B39="","",VLOOKUP($B39,'危険物 DATA BASE'!$A$4:$AD$300,10,FALSE))</f>
        <v/>
      </c>
      <c r="N39" s="172" t="str">
        <f>IF($B39="","",VLOOKUP($B39,'危険物 DATA BASE'!$A$4:$AD$300,11,FALSE))</f>
        <v/>
      </c>
      <c r="O39" s="182"/>
      <c r="P39" s="184"/>
      <c r="Q39" s="184"/>
      <c r="R39" s="174" t="str">
        <f t="shared" si="1"/>
        <v/>
      </c>
      <c r="S39" s="175" t="str">
        <f>IF(B39="","",VLOOKUP(B39,'危険物 DATA BASE'!$A$4:$AD$300,25,FALSE))</f>
        <v/>
      </c>
      <c r="T39" s="176" t="str">
        <f>IF(B39="","",VLOOKUP(B39,'危険物 DATA BASE'!$A$4:$AD$300,26,FALSE))</f>
        <v/>
      </c>
      <c r="U39" s="176" t="str">
        <f>IF($B39="","",VLOOKUP($B39,'危険物 DATA BASE'!$A$4:$AD$300,27,FALSE))</f>
        <v/>
      </c>
      <c r="V39" s="176" t="str">
        <f>IF($B39="","",VLOOKUP($B39,'危険物 DATA BASE'!$A$4:$AD$300,28,FALSE))</f>
        <v/>
      </c>
      <c r="W39" s="177" t="str">
        <f>IF($B39="","",VLOOKUP($B39,'危険物 DATA BASE'!$A$4:$AD$300,29,FALSE))</f>
        <v/>
      </c>
      <c r="X39" s="186"/>
      <c r="Y39" s="186"/>
    </row>
    <row r="40" spans="1:25" ht="30" customHeight="1" thickBot="1">
      <c r="A40" s="179">
        <f t="shared" si="0"/>
        <v>17</v>
      </c>
      <c r="B40" s="180"/>
      <c r="C40" s="165" t="str">
        <f>IF(B40="","",VLOOKUP(B40,'危険物 DATA BASE'!$A$4:$AB$1170,2,FALSE))</f>
        <v/>
      </c>
      <c r="D40" s="166" t="str">
        <f>IF($B40="","",VLOOKUP($B40,'危険物 DATA BASE'!$A$4:$AD$300,4,FALSE))</f>
        <v/>
      </c>
      <c r="E40" s="181"/>
      <c r="F40" s="182"/>
      <c r="G40" s="182"/>
      <c r="H40" s="183"/>
      <c r="I40" s="170" t="str">
        <f>IF($B40="","",VLOOKUP($B40,'危険物 DATA BASE'!$A$4:$Y$300,13,FALSE))</f>
        <v/>
      </c>
      <c r="J40" s="170" t="str">
        <f>IF($B40="","",VLOOKUP($B40,'危険物 DATA BASE'!$A$4:$AD$300,9,FALSE))</f>
        <v/>
      </c>
      <c r="K40" s="177" t="str">
        <f>IF($B40="","",VLOOKUP($B40,'危険物 DATA BASE'!$A$4:$AD$300,8,FALSE))</f>
        <v/>
      </c>
      <c r="L40" s="170" t="str">
        <f>IF($B40="","",VLOOKUP($B40,'危険物 DATA BASE'!$A$4:$AD$300,7,FALSE))</f>
        <v/>
      </c>
      <c r="M40" s="170" t="str">
        <f>IF($B40="","",VLOOKUP($B40,'危険物 DATA BASE'!$A$4:$AD$300,10,FALSE))</f>
        <v/>
      </c>
      <c r="N40" s="172" t="str">
        <f>IF($B40="","",VLOOKUP($B40,'危険物 DATA BASE'!$A$4:$AD$300,11,FALSE))</f>
        <v/>
      </c>
      <c r="O40" s="182"/>
      <c r="P40" s="184"/>
      <c r="Q40" s="184"/>
      <c r="R40" s="174" t="str">
        <f t="shared" si="1"/>
        <v/>
      </c>
      <c r="S40" s="175" t="str">
        <f>IF(B40="","",VLOOKUP(B40,'危険物 DATA BASE'!$A$4:$AD$300,25,FALSE))</f>
        <v/>
      </c>
      <c r="T40" s="176" t="str">
        <f>IF(B40="","",VLOOKUP(B40,'危険物 DATA BASE'!$A$4:$AD$300,26,FALSE))</f>
        <v/>
      </c>
      <c r="U40" s="176" t="str">
        <f>IF($B40="","",VLOOKUP($B40,'危険物 DATA BASE'!$A$4:$AD$300,27,FALSE))</f>
        <v/>
      </c>
      <c r="V40" s="176" t="str">
        <f>IF($B40="","",VLOOKUP($B40,'危険物 DATA BASE'!$A$4:$AD$300,28,FALSE))</f>
        <v/>
      </c>
      <c r="W40" s="177" t="str">
        <f>IF($B40="","",VLOOKUP($B40,'危険物 DATA BASE'!$A$4:$AD$300,29,FALSE))</f>
        <v/>
      </c>
      <c r="X40" s="186"/>
      <c r="Y40" s="186"/>
    </row>
    <row r="41" spans="1:25" ht="30" customHeight="1" thickBot="1">
      <c r="A41" s="179">
        <f>A40+1</f>
        <v>18</v>
      </c>
      <c r="B41" s="180"/>
      <c r="C41" s="165" t="str">
        <f>IF(B41="","",VLOOKUP(B41,'危険物 DATA BASE'!$A$4:$AB$1170,2,FALSE))</f>
        <v/>
      </c>
      <c r="D41" s="166" t="str">
        <f>IF($B41="","",VLOOKUP($B41,'危険物 DATA BASE'!$A$4:$AD$300,4,FALSE))</f>
        <v/>
      </c>
      <c r="E41" s="181"/>
      <c r="F41" s="182"/>
      <c r="G41" s="182"/>
      <c r="H41" s="183"/>
      <c r="I41" s="170" t="str">
        <f>IF($B41="","",VLOOKUP($B41,'危険物 DATA BASE'!$A$4:$Y$300,13,FALSE))</f>
        <v/>
      </c>
      <c r="J41" s="170" t="str">
        <f>IF($B41="","",VLOOKUP($B41,'危険物 DATA BASE'!$A$4:$AD$300,9,FALSE))</f>
        <v/>
      </c>
      <c r="K41" s="177" t="str">
        <f>IF($B41="","",VLOOKUP($B41,'危険物 DATA BASE'!$A$4:$AD$300,8,FALSE))</f>
        <v/>
      </c>
      <c r="L41" s="170" t="str">
        <f>IF($B41="","",VLOOKUP($B41,'危険物 DATA BASE'!$A$4:$AD$300,7,FALSE))</f>
        <v/>
      </c>
      <c r="M41" s="170" t="str">
        <f>IF($B41="","",VLOOKUP($B41,'危険物 DATA BASE'!$A$4:$AD$300,10,FALSE))</f>
        <v/>
      </c>
      <c r="N41" s="172" t="str">
        <f>IF($B41="","",VLOOKUP($B41,'危険物 DATA BASE'!$A$4:$AD$300,11,FALSE))</f>
        <v/>
      </c>
      <c r="O41" s="182"/>
      <c r="P41" s="184"/>
      <c r="Q41" s="184"/>
      <c r="R41" s="174" t="str">
        <f t="shared" si="1"/>
        <v/>
      </c>
      <c r="S41" s="175" t="str">
        <f>IF(B41="","",VLOOKUP(B41,'危険物 DATA BASE'!$A$4:$AD$300,25,FALSE))</f>
        <v/>
      </c>
      <c r="T41" s="176" t="str">
        <f>IF(B41="","",VLOOKUP(B41,'危険物 DATA BASE'!$A$4:$AD$300,26,FALSE))</f>
        <v/>
      </c>
      <c r="U41" s="176" t="str">
        <f>IF($B41="","",VLOOKUP($B41,'危険物 DATA BASE'!$A$4:$AD$300,27,FALSE))</f>
        <v/>
      </c>
      <c r="V41" s="176" t="str">
        <f>IF($B41="","",VLOOKUP($B41,'危険物 DATA BASE'!$A$4:$AD$300,28,FALSE))</f>
        <v/>
      </c>
      <c r="W41" s="177" t="str">
        <f>IF($B41="","",VLOOKUP($B41,'危険物 DATA BASE'!$A$4:$AD$300,29,FALSE))</f>
        <v/>
      </c>
      <c r="X41" s="186"/>
      <c r="Y41" s="186"/>
    </row>
    <row r="42" spans="1:25" ht="30" customHeight="1" thickBot="1">
      <c r="A42" s="179">
        <f>A41+1</f>
        <v>19</v>
      </c>
      <c r="B42" s="180"/>
      <c r="C42" s="165" t="str">
        <f>IF(B42="","",VLOOKUP(B42,'危険物 DATA BASE'!$A$4:$AB$1170,2,FALSE))</f>
        <v/>
      </c>
      <c r="D42" s="166" t="str">
        <f>IF($B42="","",VLOOKUP($B42,'危険物 DATA BASE'!$A$4:$AD$300,4,FALSE))</f>
        <v/>
      </c>
      <c r="E42" s="181"/>
      <c r="F42" s="182"/>
      <c r="G42" s="182"/>
      <c r="H42" s="183"/>
      <c r="I42" s="170" t="str">
        <f>IF($B42="","",VLOOKUP($B42,'危険物 DATA BASE'!$A$4:$Y$300,13,FALSE))</f>
        <v/>
      </c>
      <c r="J42" s="170" t="str">
        <f>IF($B42="","",VLOOKUP($B42,'危険物 DATA BASE'!$A$4:$AD$300,9,FALSE))</f>
        <v/>
      </c>
      <c r="K42" s="177" t="str">
        <f>IF($B42="","",VLOOKUP($B42,'危険物 DATA BASE'!$A$4:$AD$300,8,FALSE))</f>
        <v/>
      </c>
      <c r="L42" s="170" t="str">
        <f>IF($B42="","",VLOOKUP($B42,'危険物 DATA BASE'!$A$4:$AD$300,7,FALSE))</f>
        <v/>
      </c>
      <c r="M42" s="170" t="str">
        <f>IF($B42="","",VLOOKUP($B42,'危険物 DATA BASE'!$A$4:$AD$300,10,FALSE))</f>
        <v/>
      </c>
      <c r="N42" s="172" t="str">
        <f>IF($B42="","",VLOOKUP($B42,'危険物 DATA BASE'!$A$4:$AD$300,11,FALSE))</f>
        <v/>
      </c>
      <c r="O42" s="182"/>
      <c r="P42" s="184"/>
      <c r="Q42" s="184"/>
      <c r="R42" s="174" t="str">
        <f t="shared" si="1"/>
        <v/>
      </c>
      <c r="S42" s="175" t="str">
        <f>IF(B42="","",VLOOKUP(B42,'危険物 DATA BASE'!$A$4:$AD$300,25,FALSE))</f>
        <v/>
      </c>
      <c r="T42" s="176" t="str">
        <f>IF(B42="","",VLOOKUP(B42,'危険物 DATA BASE'!$A$4:$AD$300,26,FALSE))</f>
        <v/>
      </c>
      <c r="U42" s="176" t="str">
        <f>IF($B42="","",VLOOKUP($B42,'危険物 DATA BASE'!$A$4:$AD$300,27,FALSE))</f>
        <v/>
      </c>
      <c r="V42" s="176" t="str">
        <f>IF($B42="","",VLOOKUP($B42,'危険物 DATA BASE'!$A$4:$AD$300,28,FALSE))</f>
        <v/>
      </c>
      <c r="W42" s="177" t="str">
        <f>IF($B42="","",VLOOKUP($B42,'危険物 DATA BASE'!$A$4:$AD$300,29,FALSE))</f>
        <v/>
      </c>
      <c r="X42" s="186"/>
      <c r="Y42" s="186"/>
    </row>
    <row r="43" spans="1:25" ht="30" customHeight="1" thickBot="1">
      <c r="A43" s="179">
        <f>A42+1</f>
        <v>20</v>
      </c>
      <c r="B43" s="180"/>
      <c r="C43" s="165" t="str">
        <f>IF(B43="","",VLOOKUP(B43,'危険物 DATA BASE'!$A$4:$AB$1170,2,FALSE))</f>
        <v/>
      </c>
      <c r="D43" s="166" t="str">
        <f>IF($B43="","",VLOOKUP($B43,'危険物 DATA BASE'!$A$4:$AD$300,4,FALSE))</f>
        <v/>
      </c>
      <c r="E43" s="181"/>
      <c r="F43" s="182"/>
      <c r="G43" s="182"/>
      <c r="H43" s="183"/>
      <c r="I43" s="170" t="str">
        <f>IF($B43="","",VLOOKUP($B43,'危険物 DATA BASE'!$A$4:$Y$300,13,FALSE))</f>
        <v/>
      </c>
      <c r="J43" s="170" t="str">
        <f>IF($B43="","",VLOOKUP($B43,'危険物 DATA BASE'!$A$4:$AD$300,9,FALSE))</f>
        <v/>
      </c>
      <c r="K43" s="177" t="str">
        <f>IF($B43="","",VLOOKUP($B43,'危険物 DATA BASE'!$A$4:$AD$300,8,FALSE))</f>
        <v/>
      </c>
      <c r="L43" s="170" t="str">
        <f>IF($B43="","",VLOOKUP($B43,'危険物 DATA BASE'!$A$4:$AD$300,7,FALSE))</f>
        <v/>
      </c>
      <c r="M43" s="170" t="str">
        <f>IF($B43="","",VLOOKUP($B43,'危険物 DATA BASE'!$A$4:$AD$300,10,FALSE))</f>
        <v/>
      </c>
      <c r="N43" s="172" t="str">
        <f>IF($B43="","",VLOOKUP($B43,'危険物 DATA BASE'!$A$4:$AD$300,11,FALSE))</f>
        <v/>
      </c>
      <c r="O43" s="182"/>
      <c r="P43" s="184"/>
      <c r="Q43" s="184"/>
      <c r="R43" s="174" t="str">
        <f t="shared" si="1"/>
        <v/>
      </c>
      <c r="S43" s="175" t="str">
        <f>IF(B43="","",VLOOKUP(B43,'危険物 DATA BASE'!$A$4:$AD$300,25,FALSE))</f>
        <v/>
      </c>
      <c r="T43" s="176" t="str">
        <f>IF(B43="","",VLOOKUP(B43,'危険物 DATA BASE'!$A$4:$AD$300,26,FALSE))</f>
        <v/>
      </c>
      <c r="U43" s="176" t="str">
        <f>IF($B43="","",VLOOKUP($B43,'危険物 DATA BASE'!$A$4:$AD$300,27,FALSE))</f>
        <v/>
      </c>
      <c r="V43" s="176" t="str">
        <f>IF($B43="","",VLOOKUP($B43,'危険物 DATA BASE'!$A$4:$AD$300,28,FALSE))</f>
        <v/>
      </c>
      <c r="W43" s="177" t="str">
        <f>IF($B43="","",VLOOKUP($B43,'危険物 DATA BASE'!$A$4:$AD$300,29,FALSE))</f>
        <v/>
      </c>
      <c r="X43" s="186"/>
      <c r="Y43" s="186"/>
    </row>
    <row r="44" spans="1:25" ht="30" customHeight="1">
      <c r="A44" s="178"/>
      <c r="B44" s="187"/>
      <c r="C44" s="188"/>
      <c r="D44" s="188"/>
      <c r="E44" s="189"/>
      <c r="F44" s="189"/>
      <c r="G44" s="189"/>
      <c r="H44" s="189"/>
      <c r="I44" s="186"/>
      <c r="J44" s="186"/>
      <c r="K44" s="186"/>
      <c r="L44" s="186"/>
      <c r="M44" s="188"/>
      <c r="N44" s="186"/>
      <c r="O44" s="186"/>
      <c r="P44" s="190"/>
      <c r="Q44" s="191"/>
      <c r="R44" s="191"/>
      <c r="S44" s="191"/>
      <c r="T44" s="191"/>
      <c r="U44" s="186"/>
      <c r="V44" s="186"/>
      <c r="W44" s="186"/>
      <c r="X44" s="186"/>
      <c r="Y44" s="186"/>
    </row>
    <row r="45" spans="1:25" ht="15" thickBot="1">
      <c r="A45" s="106"/>
      <c r="C45" s="129"/>
      <c r="D45" s="129"/>
      <c r="E45" s="129"/>
      <c r="F45" s="129"/>
      <c r="G45" s="129"/>
      <c r="H45" s="129"/>
      <c r="I45" s="186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86"/>
      <c r="V45" s="186"/>
      <c r="W45" s="186"/>
      <c r="X45" s="186"/>
      <c r="Y45" s="186"/>
    </row>
    <row r="46" spans="1:25" ht="30" customHeight="1" thickTop="1" thickBot="1">
      <c r="A46" s="192" t="s">
        <v>1600</v>
      </c>
      <c r="B46" s="193"/>
      <c r="C46" s="194">
        <f>D15</f>
        <v>0</v>
      </c>
      <c r="D46" s="195"/>
      <c r="E46" s="196" t="s">
        <v>1601</v>
      </c>
      <c r="F46" s="197"/>
      <c r="G46" s="197"/>
      <c r="H46" s="198"/>
      <c r="I46" s="197"/>
      <c r="J46" s="194">
        <f>D16</f>
        <v>0</v>
      </c>
      <c r="K46" s="199"/>
      <c r="L46" s="199"/>
      <c r="M46" s="200"/>
      <c r="N46" s="200"/>
      <c r="O46" s="201"/>
      <c r="P46" s="202" t="s">
        <v>1507</v>
      </c>
      <c r="Q46" s="203"/>
      <c r="R46" s="204">
        <f>P15</f>
        <v>0</v>
      </c>
      <c r="S46" s="205"/>
      <c r="T46" s="206" t="s">
        <v>1508</v>
      </c>
      <c r="U46" s="207" t="str">
        <f>IF(B51="","","2/2")</f>
        <v/>
      </c>
      <c r="V46" s="208"/>
      <c r="W46" s="209"/>
      <c r="Y46" s="178"/>
    </row>
    <row r="47" spans="1:25" ht="16.5" customHeight="1" thickTop="1" thickBot="1">
      <c r="A47" s="106"/>
      <c r="I47" s="210"/>
      <c r="Y47" s="178"/>
    </row>
    <row r="48" spans="1:25" s="106" customFormat="1" ht="15" thickBot="1">
      <c r="A48" s="274" t="s">
        <v>707</v>
      </c>
      <c r="B48" s="275" t="s">
        <v>708</v>
      </c>
      <c r="C48" s="276" t="s">
        <v>709</v>
      </c>
      <c r="D48" s="276" t="s">
        <v>710</v>
      </c>
      <c r="E48" s="277" t="s">
        <v>711</v>
      </c>
      <c r="F48" s="278"/>
      <c r="G48" s="279" t="s">
        <v>712</v>
      </c>
      <c r="H48" s="279" t="s">
        <v>221</v>
      </c>
      <c r="I48" s="280" t="s">
        <v>222</v>
      </c>
      <c r="J48" s="281" t="s">
        <v>592</v>
      </c>
      <c r="K48" s="282" t="s">
        <v>322</v>
      </c>
      <c r="L48" s="283"/>
      <c r="M48" s="281" t="s">
        <v>1313</v>
      </c>
      <c r="N48" s="284" t="s">
        <v>190</v>
      </c>
      <c r="O48" s="279" t="s">
        <v>560</v>
      </c>
      <c r="P48" s="285" t="s">
        <v>191</v>
      </c>
      <c r="Q48" s="285" t="s">
        <v>337</v>
      </c>
      <c r="R48" s="281" t="s">
        <v>338</v>
      </c>
      <c r="S48" s="286" t="s">
        <v>1603</v>
      </c>
      <c r="T48" s="287"/>
      <c r="U48" s="287"/>
      <c r="V48" s="287"/>
      <c r="W48" s="288"/>
      <c r="X48" s="289"/>
    </row>
    <row r="49" spans="1:25" s="106" customFormat="1" ht="27">
      <c r="A49" s="290" t="s">
        <v>1604</v>
      </c>
      <c r="B49" s="291" t="s">
        <v>1604</v>
      </c>
      <c r="C49" s="292" t="s">
        <v>1605</v>
      </c>
      <c r="D49" s="292" t="s">
        <v>119</v>
      </c>
      <c r="E49" s="293" t="s">
        <v>120</v>
      </c>
      <c r="F49" s="294" t="s">
        <v>121</v>
      </c>
      <c r="G49" s="295"/>
      <c r="H49" s="295" t="s">
        <v>122</v>
      </c>
      <c r="I49" s="296" t="s">
        <v>123</v>
      </c>
      <c r="J49" s="297" t="s">
        <v>46</v>
      </c>
      <c r="K49" s="298" t="s">
        <v>47</v>
      </c>
      <c r="L49" s="299"/>
      <c r="M49" s="297" t="s">
        <v>48</v>
      </c>
      <c r="N49" s="300" t="s">
        <v>49</v>
      </c>
      <c r="O49" s="295"/>
      <c r="P49" s="301" t="s">
        <v>1548</v>
      </c>
      <c r="Q49" s="301" t="s">
        <v>1803</v>
      </c>
      <c r="R49" s="297" t="s">
        <v>1804</v>
      </c>
      <c r="S49" s="302"/>
      <c r="T49" s="303"/>
      <c r="U49" s="303"/>
      <c r="V49" s="303"/>
      <c r="W49" s="304"/>
      <c r="X49" s="289"/>
    </row>
    <row r="50" spans="1:25" s="106" customFormat="1" ht="17.100000000000001" customHeight="1" thickBot="1">
      <c r="A50" s="305"/>
      <c r="B50" s="306"/>
      <c r="C50" s="307"/>
      <c r="D50" s="307"/>
      <c r="E50" s="308"/>
      <c r="F50" s="309" t="s">
        <v>1549</v>
      </c>
      <c r="G50" s="310"/>
      <c r="H50" s="311" t="s">
        <v>50</v>
      </c>
      <c r="I50" s="312"/>
      <c r="J50" s="313" t="s">
        <v>51</v>
      </c>
      <c r="K50" s="314" t="s">
        <v>206</v>
      </c>
      <c r="L50" s="315" t="s">
        <v>207</v>
      </c>
      <c r="M50" s="316"/>
      <c r="N50" s="317" t="s">
        <v>208</v>
      </c>
      <c r="O50" s="318"/>
      <c r="P50" s="319"/>
      <c r="Q50" s="319"/>
      <c r="R50" s="316"/>
      <c r="S50" s="320" t="s">
        <v>1168</v>
      </c>
      <c r="T50" s="321" t="s">
        <v>1559</v>
      </c>
      <c r="U50" s="321" t="s">
        <v>1598</v>
      </c>
      <c r="V50" s="322" t="s">
        <v>1599</v>
      </c>
      <c r="W50" s="323" t="s">
        <v>560</v>
      </c>
      <c r="X50" s="324"/>
    </row>
    <row r="51" spans="1:25" ht="30" customHeight="1" thickTop="1" thickBot="1">
      <c r="A51" s="163">
        <v>21</v>
      </c>
      <c r="B51" s="211"/>
      <c r="C51" s="165" t="str">
        <f>IF(B51="","",VLOOKUP(B51,'危険物 DATA BASE'!$A$4:$AB$300,2,FALSE))</f>
        <v/>
      </c>
      <c r="D51" s="166" t="str">
        <f>IF($B51="","",VLOOKUP($B51,'危険物 DATA BASE'!$A$4:$AD$300,4,FALSE))</f>
        <v/>
      </c>
      <c r="E51" s="212"/>
      <c r="F51" s="213"/>
      <c r="G51" s="213"/>
      <c r="H51" s="214"/>
      <c r="I51" s="170" t="str">
        <f>IF($B51="","",VLOOKUP($B51,'危険物 DATA BASE'!$A$4:$Y$300,13,FALSE))</f>
        <v/>
      </c>
      <c r="J51" s="170" t="str">
        <f>IF($B51="","",VLOOKUP($B51,'危険物 DATA BASE'!$A$4:$AD$300,9,FALSE))</f>
        <v/>
      </c>
      <c r="K51" s="215" t="str">
        <f>IF($B51="","",VLOOKUP($B51,'危険物 DATA BASE'!$A$4:$AD$300,8,FALSE))</f>
        <v/>
      </c>
      <c r="L51" s="170" t="str">
        <f>IF($B51="","",VLOOKUP($B51,'危険物 DATA BASE'!$A$4:$AD$300,7,FALSE))</f>
        <v/>
      </c>
      <c r="M51" s="170" t="str">
        <f>IF($B51="","",VLOOKUP($B51,'危険物 DATA BASE'!$A$4:$AD$300,10,FALSE))</f>
        <v/>
      </c>
      <c r="N51" s="172" t="str">
        <f>IF($B51="","",VLOOKUP($B51,'危険物 DATA BASE'!$A$4:$AD$300,11,FALSE))</f>
        <v/>
      </c>
      <c r="O51" s="168"/>
      <c r="P51" s="173"/>
      <c r="Q51" s="173"/>
      <c r="R51" s="174" t="str">
        <f>IF(T51="○","原液、洗浄液ともに排出禁止","")</f>
        <v/>
      </c>
      <c r="S51" s="175" t="str">
        <f>IF(B51="","",VLOOKUP(B51,'危険物 DATA BASE'!$A$4:$AD$300,25,FALSE))</f>
        <v/>
      </c>
      <c r="T51" s="176" t="str">
        <f>IF(B51="","",VLOOKUP(B51,'危険物 DATA BASE'!$A$4:$AD$300,26,FALSE))</f>
        <v/>
      </c>
      <c r="U51" s="176" t="str">
        <f>IF($B51="","",VLOOKUP($B51,'危険物 DATA BASE'!$A$4:$AD$300,27,FALSE))</f>
        <v/>
      </c>
      <c r="V51" s="176" t="str">
        <f>IF($B51="","",VLOOKUP($B51,'危険物 DATA BASE'!$A$4:$AD$300,28,FALSE))</f>
        <v/>
      </c>
      <c r="W51" s="177" t="str">
        <f>IF($B51="","",VLOOKUP($B51,'危険物 DATA BASE'!$A$4:$AD$300,29,FALSE))</f>
        <v/>
      </c>
      <c r="Y51" s="178"/>
    </row>
    <row r="52" spans="1:25" ht="30" customHeight="1" thickBot="1">
      <c r="A52" s="179">
        <f t="shared" ref="A52:A67" si="2">A51+1</f>
        <v>22</v>
      </c>
      <c r="B52" s="216"/>
      <c r="C52" s="165" t="str">
        <f>IF(B52="","",VLOOKUP(B52,'危険物 DATA BASE'!$A$4:$AB$300,2,FALSE))</f>
        <v/>
      </c>
      <c r="D52" s="166" t="str">
        <f>IF($B52="","",VLOOKUP($B52,'危険物 DATA BASE'!$A$4:$AD$300,4,FALSE))</f>
        <v/>
      </c>
      <c r="E52" s="217"/>
      <c r="F52" s="218"/>
      <c r="G52" s="218"/>
      <c r="H52" s="219"/>
      <c r="I52" s="170" t="str">
        <f>IF($B52="","",VLOOKUP($B52,'危険物 DATA BASE'!$A$4:$Y$300,13,FALSE))</f>
        <v/>
      </c>
      <c r="J52" s="170" t="str">
        <f>IF($B52="","",VLOOKUP($B52,'危険物 DATA BASE'!$A$4:$AD$300,9,FALSE))</f>
        <v/>
      </c>
      <c r="K52" s="177" t="str">
        <f>IF($B52="","",VLOOKUP($B52,'危険物 DATA BASE'!$A$4:$AD$300,8,FALSE))</f>
        <v/>
      </c>
      <c r="L52" s="170" t="str">
        <f>IF($B52="","",VLOOKUP($B52,'危険物 DATA BASE'!$A$4:$AD$300,7,FALSE))</f>
        <v/>
      </c>
      <c r="M52" s="170" t="str">
        <f>IF($B52="","",VLOOKUP($B52,'危険物 DATA BASE'!$A$4:$AD$300,10,FALSE))</f>
        <v/>
      </c>
      <c r="N52" s="172" t="str">
        <f>IF($B52="","",VLOOKUP($B52,'危険物 DATA BASE'!$A$4:$AD$300,11,FALSE))</f>
        <v/>
      </c>
      <c r="O52" s="182"/>
      <c r="P52" s="184"/>
      <c r="Q52" s="184"/>
      <c r="R52" s="174" t="str">
        <f>IF(T52="○","原液、洗浄液ともに排出禁止","")</f>
        <v/>
      </c>
      <c r="S52" s="175" t="str">
        <f>IF(B52="","",VLOOKUP(B52,'危険物 DATA BASE'!$A$4:$AD$300,25,FALSE))</f>
        <v/>
      </c>
      <c r="T52" s="176" t="str">
        <f>IF(B52="","",VLOOKUP(B52,'危険物 DATA BASE'!$A$4:$AD$300,26,FALSE))</f>
        <v/>
      </c>
      <c r="U52" s="176" t="str">
        <f>IF($B52="","",VLOOKUP($B52,'危険物 DATA BASE'!$A$4:$AD$300,27,FALSE))</f>
        <v/>
      </c>
      <c r="V52" s="176" t="str">
        <f>IF($B52="","",VLOOKUP($B52,'危険物 DATA BASE'!$A$4:$AD$300,28,FALSE))</f>
        <v/>
      </c>
      <c r="W52" s="177" t="str">
        <f>IF($B52="","",VLOOKUP($B52,'危険物 DATA BASE'!$A$4:$AD$300,29,FALSE))</f>
        <v/>
      </c>
      <c r="Y52" s="178"/>
    </row>
    <row r="53" spans="1:25" ht="30" customHeight="1" thickBot="1">
      <c r="A53" s="179">
        <f t="shared" si="2"/>
        <v>23</v>
      </c>
      <c r="B53" s="216"/>
      <c r="C53" s="165" t="str">
        <f>IF(B53="","",VLOOKUP(B53,'危険物 DATA BASE'!$A$4:$AB$300,2,FALSE))</f>
        <v/>
      </c>
      <c r="D53" s="166" t="str">
        <f>IF($B53="","",VLOOKUP($B53,'危険物 DATA BASE'!$A$4:$AD$300,4,FALSE))</f>
        <v/>
      </c>
      <c r="E53" s="217"/>
      <c r="F53" s="218"/>
      <c r="G53" s="218"/>
      <c r="H53" s="219"/>
      <c r="I53" s="170" t="str">
        <f>IF($B53="","",VLOOKUP($B53,'危険物 DATA BASE'!$A$4:$Y$300,13,FALSE))</f>
        <v/>
      </c>
      <c r="J53" s="170" t="str">
        <f>IF($B53="","",VLOOKUP($B53,'危険物 DATA BASE'!$A$4:$AD$300,9,FALSE))</f>
        <v/>
      </c>
      <c r="K53" s="177" t="str">
        <f>IF($B53="","",VLOOKUP($B53,'危険物 DATA BASE'!$A$4:$AD$300,8,FALSE))</f>
        <v/>
      </c>
      <c r="L53" s="170" t="str">
        <f>IF($B53="","",VLOOKUP($B53,'危険物 DATA BASE'!$A$4:$AD$300,7,FALSE))</f>
        <v/>
      </c>
      <c r="M53" s="170" t="str">
        <f>IF($B53="","",VLOOKUP($B53,'危険物 DATA BASE'!$A$4:$AD$300,10,FALSE))</f>
        <v/>
      </c>
      <c r="N53" s="172" t="str">
        <f>IF($B53="","",VLOOKUP($B53,'危険物 DATA BASE'!$A$4:$AD$300,11,FALSE))</f>
        <v/>
      </c>
      <c r="O53" s="182"/>
      <c r="P53" s="184"/>
      <c r="Q53" s="184"/>
      <c r="R53" s="174" t="str">
        <f t="shared" ref="R53:R75" si="3">IF(T53="○","原液、洗浄液ともに排出禁止","")</f>
        <v/>
      </c>
      <c r="S53" s="175" t="str">
        <f>IF(B53="","",VLOOKUP(B53,'危険物 DATA BASE'!$A$4:$AD$300,25,FALSE))</f>
        <v/>
      </c>
      <c r="T53" s="176" t="str">
        <f>IF(B53="","",VLOOKUP(B53,'危険物 DATA BASE'!$A$4:$AD$300,26,FALSE))</f>
        <v/>
      </c>
      <c r="U53" s="176" t="str">
        <f>IF($B53="","",VLOOKUP($B53,'危険物 DATA BASE'!$A$4:$AD$300,27,FALSE))</f>
        <v/>
      </c>
      <c r="V53" s="176" t="str">
        <f>IF($B53="","",VLOOKUP($B53,'危険物 DATA BASE'!$A$4:$AD$300,28,FALSE))</f>
        <v/>
      </c>
      <c r="W53" s="177" t="str">
        <f>IF($B53="","",VLOOKUP($B53,'危険物 DATA BASE'!$A$4:$AD$300,29,FALSE))</f>
        <v/>
      </c>
      <c r="Y53" s="178"/>
    </row>
    <row r="54" spans="1:25" ht="30" customHeight="1" thickBot="1">
      <c r="A54" s="179">
        <f t="shared" si="2"/>
        <v>24</v>
      </c>
      <c r="B54" s="216"/>
      <c r="C54" s="165" t="str">
        <f>IF(B54="","",VLOOKUP(B54,'危険物 DATA BASE'!$A$4:$AB$300,2,FALSE))</f>
        <v/>
      </c>
      <c r="D54" s="166" t="str">
        <f>IF($B54="","",VLOOKUP($B54,'危険物 DATA BASE'!$A$4:$AD$300,4,FALSE))</f>
        <v/>
      </c>
      <c r="E54" s="217"/>
      <c r="F54" s="218"/>
      <c r="G54" s="218"/>
      <c r="H54" s="219"/>
      <c r="I54" s="170" t="str">
        <f>IF($B54="","",VLOOKUP($B54,'危険物 DATA BASE'!$A$4:$Y$300,13,FALSE))</f>
        <v/>
      </c>
      <c r="J54" s="170" t="str">
        <f>IF($B54="","",VLOOKUP($B54,'危険物 DATA BASE'!$A$4:$AD$300,9,FALSE))</f>
        <v/>
      </c>
      <c r="K54" s="177" t="str">
        <f>IF($B54="","",VLOOKUP($B54,'危険物 DATA BASE'!$A$4:$AD$300,8,FALSE))</f>
        <v/>
      </c>
      <c r="L54" s="170" t="str">
        <f>IF($B54="","",VLOOKUP($B54,'危険物 DATA BASE'!$A$4:$AD$300,7,FALSE))</f>
        <v/>
      </c>
      <c r="M54" s="170" t="str">
        <f>IF($B54="","",VLOOKUP($B54,'危険物 DATA BASE'!$A$4:$AD$300,10,FALSE))</f>
        <v/>
      </c>
      <c r="N54" s="172" t="str">
        <f>IF($B54="","",VLOOKUP($B54,'危険物 DATA BASE'!$A$4:$AD$300,11,FALSE))</f>
        <v/>
      </c>
      <c r="O54" s="182"/>
      <c r="P54" s="184"/>
      <c r="Q54" s="184"/>
      <c r="R54" s="174" t="str">
        <f t="shared" si="3"/>
        <v/>
      </c>
      <c r="S54" s="175" t="str">
        <f>IF(B54="","",VLOOKUP(B54,'危険物 DATA BASE'!$A$4:$AD$300,25,FALSE))</f>
        <v/>
      </c>
      <c r="T54" s="176" t="str">
        <f>IF(B54="","",VLOOKUP(B54,'危険物 DATA BASE'!$A$4:$AD$300,26,FALSE))</f>
        <v/>
      </c>
      <c r="U54" s="176" t="str">
        <f>IF($B54="","",VLOOKUP($B54,'危険物 DATA BASE'!$A$4:$AD$300,27,FALSE))</f>
        <v/>
      </c>
      <c r="V54" s="176" t="str">
        <f>IF($B54="","",VLOOKUP($B54,'危険物 DATA BASE'!$A$4:$AD$300,28,FALSE))</f>
        <v/>
      </c>
      <c r="W54" s="177" t="str">
        <f>IF($B54="","",VLOOKUP($B54,'危険物 DATA BASE'!$A$4:$AD$300,29,FALSE))</f>
        <v/>
      </c>
      <c r="Y54" s="178"/>
    </row>
    <row r="55" spans="1:25" ht="30" customHeight="1" thickBot="1">
      <c r="A55" s="179">
        <f t="shared" si="2"/>
        <v>25</v>
      </c>
      <c r="B55" s="216"/>
      <c r="C55" s="165" t="str">
        <f>IF(B55="","",VLOOKUP(B55,'危険物 DATA BASE'!$A$4:$AB$300,2,FALSE))</f>
        <v/>
      </c>
      <c r="D55" s="166" t="str">
        <f>IF($B55="","",VLOOKUP($B55,'危険物 DATA BASE'!$A$4:$AD$300,4,FALSE))</f>
        <v/>
      </c>
      <c r="E55" s="217"/>
      <c r="F55" s="218"/>
      <c r="G55" s="218"/>
      <c r="H55" s="219"/>
      <c r="I55" s="170" t="str">
        <f>IF($B55="","",VLOOKUP($B55,'危険物 DATA BASE'!$A$4:$Y$300,13,FALSE))</f>
        <v/>
      </c>
      <c r="J55" s="170" t="str">
        <f>IF($B55="","",VLOOKUP($B55,'危険物 DATA BASE'!$A$4:$AD$300,9,FALSE))</f>
        <v/>
      </c>
      <c r="K55" s="177" t="str">
        <f>IF($B55="","",VLOOKUP($B55,'危険物 DATA BASE'!$A$4:$AD$300,8,FALSE))</f>
        <v/>
      </c>
      <c r="L55" s="170" t="str">
        <f>IF($B55="","",VLOOKUP($B55,'危険物 DATA BASE'!$A$4:$AD$300,7,FALSE))</f>
        <v/>
      </c>
      <c r="M55" s="170" t="str">
        <f>IF($B55="","",VLOOKUP($B55,'危険物 DATA BASE'!$A$4:$AD$300,10,FALSE))</f>
        <v/>
      </c>
      <c r="N55" s="172" t="str">
        <f>IF($B55="","",VLOOKUP($B55,'危険物 DATA BASE'!$A$4:$AD$300,11,FALSE))</f>
        <v/>
      </c>
      <c r="O55" s="182"/>
      <c r="P55" s="184"/>
      <c r="Q55" s="184"/>
      <c r="R55" s="174" t="str">
        <f t="shared" si="3"/>
        <v/>
      </c>
      <c r="S55" s="175" t="str">
        <f>IF(B55="","",VLOOKUP(B55,'危険物 DATA BASE'!$A$4:$AD$300,25,FALSE))</f>
        <v/>
      </c>
      <c r="T55" s="176" t="str">
        <f>IF(B55="","",VLOOKUP(B55,'危険物 DATA BASE'!$A$4:$AD$300,26,FALSE))</f>
        <v/>
      </c>
      <c r="U55" s="176" t="str">
        <f>IF($B55="","",VLOOKUP($B55,'危険物 DATA BASE'!$A$4:$AD$300,27,FALSE))</f>
        <v/>
      </c>
      <c r="V55" s="176" t="str">
        <f>IF($B55="","",VLOOKUP($B55,'危険物 DATA BASE'!$A$4:$AD$300,28,FALSE))</f>
        <v/>
      </c>
      <c r="W55" s="177" t="str">
        <f>IF($B55="","",VLOOKUP($B55,'危険物 DATA BASE'!$A$4:$AD$300,29,FALSE))</f>
        <v/>
      </c>
      <c r="Y55" s="178"/>
    </row>
    <row r="56" spans="1:25" ht="30" customHeight="1" thickBot="1">
      <c r="A56" s="179">
        <f t="shared" si="2"/>
        <v>26</v>
      </c>
      <c r="B56" s="216"/>
      <c r="C56" s="165" t="str">
        <f>IF(B56="","",VLOOKUP(B56,'危険物 DATA BASE'!$A$4:$AB$300,2,FALSE))</f>
        <v/>
      </c>
      <c r="D56" s="166" t="str">
        <f>IF($B56="","",VLOOKUP($B56,'危険物 DATA BASE'!$A$4:$AD$300,4,FALSE))</f>
        <v/>
      </c>
      <c r="E56" s="217"/>
      <c r="F56" s="218"/>
      <c r="G56" s="218"/>
      <c r="H56" s="219"/>
      <c r="I56" s="170" t="str">
        <f>IF($B56="","",VLOOKUP($B56,'危険物 DATA BASE'!$A$4:$Y$300,13,FALSE))</f>
        <v/>
      </c>
      <c r="J56" s="170" t="str">
        <f>IF($B56="","",VLOOKUP($B56,'危険物 DATA BASE'!$A$4:$AD$300,9,FALSE))</f>
        <v/>
      </c>
      <c r="K56" s="177" t="str">
        <f>IF($B56="","",VLOOKUP($B56,'危険物 DATA BASE'!$A$4:$AD$300,8,FALSE))</f>
        <v/>
      </c>
      <c r="L56" s="170" t="str">
        <f>IF($B56="","",VLOOKUP($B56,'危険物 DATA BASE'!$A$4:$AD$300,7,FALSE))</f>
        <v/>
      </c>
      <c r="M56" s="170" t="str">
        <f>IF($B56="","",VLOOKUP($B56,'危険物 DATA BASE'!$A$4:$AD$300,10,FALSE))</f>
        <v/>
      </c>
      <c r="N56" s="172" t="str">
        <f>IF($B56="","",VLOOKUP($B56,'危険物 DATA BASE'!$A$4:$AD$300,11,FALSE))</f>
        <v/>
      </c>
      <c r="O56" s="182"/>
      <c r="P56" s="184"/>
      <c r="Q56" s="184"/>
      <c r="R56" s="174" t="str">
        <f t="shared" si="3"/>
        <v/>
      </c>
      <c r="S56" s="175" t="str">
        <f>IF(B56="","",VLOOKUP(B56,'危険物 DATA BASE'!$A$4:$AD$300,25,FALSE))</f>
        <v/>
      </c>
      <c r="T56" s="176" t="str">
        <f>IF(B56="","",VLOOKUP(B56,'危険物 DATA BASE'!$A$4:$AD$300,26,FALSE))</f>
        <v/>
      </c>
      <c r="U56" s="176" t="str">
        <f>IF($B56="","",VLOOKUP($B56,'危険物 DATA BASE'!$A$4:$AD$300,27,FALSE))</f>
        <v/>
      </c>
      <c r="V56" s="176" t="str">
        <f>IF($B56="","",VLOOKUP($B56,'危険物 DATA BASE'!$A$4:$AD$300,28,FALSE))</f>
        <v/>
      </c>
      <c r="W56" s="177" t="str">
        <f>IF($B56="","",VLOOKUP($B56,'危険物 DATA BASE'!$A$4:$AD$300,29,FALSE))</f>
        <v/>
      </c>
      <c r="Y56" s="178"/>
    </row>
    <row r="57" spans="1:25" ht="30" customHeight="1" thickBot="1">
      <c r="A57" s="179">
        <f t="shared" si="2"/>
        <v>27</v>
      </c>
      <c r="B57" s="216"/>
      <c r="C57" s="165" t="str">
        <f>IF(B57="","",VLOOKUP(B57,'危険物 DATA BASE'!$A$4:$AB$300,2,FALSE))</f>
        <v/>
      </c>
      <c r="D57" s="166" t="str">
        <f>IF($B57="","",VLOOKUP($B57,'危険物 DATA BASE'!$A$4:$AD$300,4,FALSE))</f>
        <v/>
      </c>
      <c r="E57" s="217"/>
      <c r="F57" s="218"/>
      <c r="G57" s="218"/>
      <c r="H57" s="219"/>
      <c r="I57" s="170" t="str">
        <f>IF($B57="","",VLOOKUP($B57,'危険物 DATA BASE'!$A$4:$Y$300,13,FALSE))</f>
        <v/>
      </c>
      <c r="J57" s="170" t="str">
        <f>IF($B57="","",VLOOKUP($B57,'危険物 DATA BASE'!$A$4:$AD$300,9,FALSE))</f>
        <v/>
      </c>
      <c r="K57" s="177" t="str">
        <f>IF($B57="","",VLOOKUP($B57,'危険物 DATA BASE'!$A$4:$AD$300,8,FALSE))</f>
        <v/>
      </c>
      <c r="L57" s="170" t="str">
        <f>IF($B57="","",VLOOKUP($B57,'危険物 DATA BASE'!$A$4:$AD$300,7,FALSE))</f>
        <v/>
      </c>
      <c r="M57" s="170" t="str">
        <f>IF($B57="","",VLOOKUP($B57,'危険物 DATA BASE'!$A$4:$AD$300,10,FALSE))</f>
        <v/>
      </c>
      <c r="N57" s="172" t="str">
        <f>IF($B57="","",VLOOKUP($B57,'危険物 DATA BASE'!$A$4:$AD$300,11,FALSE))</f>
        <v/>
      </c>
      <c r="O57" s="182"/>
      <c r="P57" s="184"/>
      <c r="Q57" s="184"/>
      <c r="R57" s="174" t="str">
        <f t="shared" si="3"/>
        <v/>
      </c>
      <c r="S57" s="175" t="str">
        <f>IF(B57="","",VLOOKUP(B57,'危険物 DATA BASE'!$A$4:$AD$300,25,FALSE))</f>
        <v/>
      </c>
      <c r="T57" s="176" t="str">
        <f>IF(B57="","",VLOOKUP(B57,'危険物 DATA BASE'!$A$4:$AD$300,26,FALSE))</f>
        <v/>
      </c>
      <c r="U57" s="176" t="str">
        <f>IF($B57="","",VLOOKUP($B57,'危険物 DATA BASE'!$A$4:$AD$300,27,FALSE))</f>
        <v/>
      </c>
      <c r="V57" s="176" t="str">
        <f>IF($B57="","",VLOOKUP($B57,'危険物 DATA BASE'!$A$4:$AD$300,28,FALSE))</f>
        <v/>
      </c>
      <c r="W57" s="177" t="str">
        <f>IF($B57="","",VLOOKUP($B57,'危険物 DATA BASE'!$A$4:$AD$300,29,FALSE))</f>
        <v/>
      </c>
      <c r="Y57" s="178"/>
    </row>
    <row r="58" spans="1:25" ht="30" customHeight="1" thickBot="1">
      <c r="A58" s="179">
        <f t="shared" si="2"/>
        <v>28</v>
      </c>
      <c r="B58" s="216"/>
      <c r="C58" s="165" t="str">
        <f>IF(B58="","",VLOOKUP(B58,'危険物 DATA BASE'!$A$4:$AB$300,2,FALSE))</f>
        <v/>
      </c>
      <c r="D58" s="166" t="str">
        <f>IF($B58="","",VLOOKUP($B58,'危険物 DATA BASE'!$A$4:$AD$300,4,FALSE))</f>
        <v/>
      </c>
      <c r="E58" s="217"/>
      <c r="F58" s="218"/>
      <c r="G58" s="218"/>
      <c r="H58" s="219"/>
      <c r="I58" s="170" t="str">
        <f>IF($B58="","",VLOOKUP($B58,'危険物 DATA BASE'!$A$4:$Y$300,13,FALSE))</f>
        <v/>
      </c>
      <c r="J58" s="170" t="str">
        <f>IF($B58="","",VLOOKUP($B58,'危険物 DATA BASE'!$A$4:$AD$300,9,FALSE))</f>
        <v/>
      </c>
      <c r="K58" s="177" t="str">
        <f>IF($B58="","",VLOOKUP($B58,'危険物 DATA BASE'!$A$4:$AD$300,8,FALSE))</f>
        <v/>
      </c>
      <c r="L58" s="170" t="str">
        <f>IF($B58="","",VLOOKUP($B58,'危険物 DATA BASE'!$A$4:$AD$300,7,FALSE))</f>
        <v/>
      </c>
      <c r="M58" s="170" t="str">
        <f>IF($B58="","",VLOOKUP($B58,'危険物 DATA BASE'!$A$4:$AD$300,10,FALSE))</f>
        <v/>
      </c>
      <c r="N58" s="172" t="str">
        <f>IF($B58="","",VLOOKUP($B58,'危険物 DATA BASE'!$A$4:$AD$300,11,FALSE))</f>
        <v/>
      </c>
      <c r="O58" s="182"/>
      <c r="P58" s="184"/>
      <c r="Q58" s="184"/>
      <c r="R58" s="174" t="str">
        <f t="shared" si="3"/>
        <v/>
      </c>
      <c r="S58" s="175" t="str">
        <f>IF(B58="","",VLOOKUP(B58,'危険物 DATA BASE'!$A$4:$AD$300,25,FALSE))</f>
        <v/>
      </c>
      <c r="T58" s="176" t="str">
        <f>IF(B58="","",VLOOKUP(B58,'危険物 DATA BASE'!$A$4:$AD$300,26,FALSE))</f>
        <v/>
      </c>
      <c r="U58" s="176" t="str">
        <f>IF($B58="","",VLOOKUP($B58,'危険物 DATA BASE'!$A$4:$AD$300,27,FALSE))</f>
        <v/>
      </c>
      <c r="V58" s="176" t="str">
        <f>IF($B58="","",VLOOKUP($B58,'危険物 DATA BASE'!$A$4:$AD$300,28,FALSE))</f>
        <v/>
      </c>
      <c r="W58" s="177" t="str">
        <f>IF($B58="","",VLOOKUP($B58,'危険物 DATA BASE'!$A$4:$AD$300,29,FALSE))</f>
        <v/>
      </c>
      <c r="Y58" s="178"/>
    </row>
    <row r="59" spans="1:25" ht="30" customHeight="1" thickBot="1">
      <c r="A59" s="179">
        <f t="shared" si="2"/>
        <v>29</v>
      </c>
      <c r="B59" s="216"/>
      <c r="C59" s="165" t="str">
        <f>IF(B59="","",VLOOKUP(B59,'危険物 DATA BASE'!$A$4:$AB$300,2,FALSE))</f>
        <v/>
      </c>
      <c r="D59" s="166" t="str">
        <f>IF($B59="","",VLOOKUP($B59,'危険物 DATA BASE'!$A$4:$AD$300,4,FALSE))</f>
        <v/>
      </c>
      <c r="E59" s="217"/>
      <c r="F59" s="218"/>
      <c r="G59" s="218"/>
      <c r="H59" s="219"/>
      <c r="I59" s="170" t="str">
        <f>IF($B59="","",VLOOKUP($B59,'危険物 DATA BASE'!$A$4:$Y$300,13,FALSE))</f>
        <v/>
      </c>
      <c r="J59" s="170" t="str">
        <f>IF($B59="","",VLOOKUP($B59,'危険物 DATA BASE'!$A$4:$AD$300,9,FALSE))</f>
        <v/>
      </c>
      <c r="K59" s="177" t="str">
        <f>IF($B59="","",VLOOKUP($B59,'危険物 DATA BASE'!$A$4:$AD$300,8,FALSE))</f>
        <v/>
      </c>
      <c r="L59" s="170" t="str">
        <f>IF($B59="","",VLOOKUP($B59,'危険物 DATA BASE'!$A$4:$AD$300,7,FALSE))</f>
        <v/>
      </c>
      <c r="M59" s="170" t="str">
        <f>IF($B59="","",VLOOKUP($B59,'危険物 DATA BASE'!$A$4:$AD$300,10,FALSE))</f>
        <v/>
      </c>
      <c r="N59" s="172" t="str">
        <f>IF($B59="","",VLOOKUP($B59,'危険物 DATA BASE'!$A$4:$AD$300,11,FALSE))</f>
        <v/>
      </c>
      <c r="O59" s="182"/>
      <c r="P59" s="184"/>
      <c r="Q59" s="184"/>
      <c r="R59" s="174" t="str">
        <f t="shared" si="3"/>
        <v/>
      </c>
      <c r="S59" s="175" t="str">
        <f>IF(B59="","",VLOOKUP(B59,'危険物 DATA BASE'!$A$4:$AD$300,25,FALSE))</f>
        <v/>
      </c>
      <c r="T59" s="176" t="str">
        <f>IF(B59="","",VLOOKUP(B59,'危険物 DATA BASE'!$A$4:$AD$300,26,FALSE))</f>
        <v/>
      </c>
      <c r="U59" s="176" t="str">
        <f>IF($B59="","",VLOOKUP($B59,'危険物 DATA BASE'!$A$4:$AD$300,27,FALSE))</f>
        <v/>
      </c>
      <c r="V59" s="176" t="str">
        <f>IF($B59="","",VLOOKUP($B59,'危険物 DATA BASE'!$A$4:$AD$300,28,FALSE))</f>
        <v/>
      </c>
      <c r="W59" s="177" t="str">
        <f>IF($B59="","",VLOOKUP($B59,'危険物 DATA BASE'!$A$4:$AD$300,29,FALSE))</f>
        <v/>
      </c>
      <c r="Y59" s="178"/>
    </row>
    <row r="60" spans="1:25" ht="30" customHeight="1" thickBot="1">
      <c r="A60" s="179">
        <f t="shared" si="2"/>
        <v>30</v>
      </c>
      <c r="B60" s="216"/>
      <c r="C60" s="165" t="str">
        <f>IF(B60="","",VLOOKUP(B60,'危険物 DATA BASE'!$A$4:$AB$300,2,FALSE))</f>
        <v/>
      </c>
      <c r="D60" s="166" t="str">
        <f>IF($B60="","",VLOOKUP($B60,'危険物 DATA BASE'!$A$4:$AD$300,4,FALSE))</f>
        <v/>
      </c>
      <c r="E60" s="217"/>
      <c r="F60" s="218"/>
      <c r="G60" s="218"/>
      <c r="H60" s="219"/>
      <c r="I60" s="170" t="str">
        <f>IF($B60="","",VLOOKUP($B60,'危険物 DATA BASE'!$A$4:$Y$300,13,FALSE))</f>
        <v/>
      </c>
      <c r="J60" s="170" t="str">
        <f>IF($B60="","",VLOOKUP($B60,'危険物 DATA BASE'!$A$4:$AD$300,9,FALSE))</f>
        <v/>
      </c>
      <c r="K60" s="177" t="str">
        <f>IF($B60="","",VLOOKUP($B60,'危険物 DATA BASE'!$A$4:$AD$300,8,FALSE))</f>
        <v/>
      </c>
      <c r="L60" s="170" t="str">
        <f>IF($B60="","",VLOOKUP($B60,'危険物 DATA BASE'!$A$4:$AD$300,7,FALSE))</f>
        <v/>
      </c>
      <c r="M60" s="170" t="str">
        <f>IF($B60="","",VLOOKUP($B60,'危険物 DATA BASE'!$A$4:$AD$300,10,FALSE))</f>
        <v/>
      </c>
      <c r="N60" s="172" t="str">
        <f>IF($B60="","",VLOOKUP($B60,'危険物 DATA BASE'!$A$4:$AD$300,11,FALSE))</f>
        <v/>
      </c>
      <c r="O60" s="182"/>
      <c r="P60" s="184"/>
      <c r="Q60" s="184"/>
      <c r="R60" s="174" t="str">
        <f t="shared" si="3"/>
        <v/>
      </c>
      <c r="S60" s="175" t="str">
        <f>IF(B60="","",VLOOKUP(B60,'危険物 DATA BASE'!$A$4:$AD$300,25,FALSE))</f>
        <v/>
      </c>
      <c r="T60" s="176" t="str">
        <f>IF(B60="","",VLOOKUP(B60,'危険物 DATA BASE'!$A$4:$AD$300,26,FALSE))</f>
        <v/>
      </c>
      <c r="U60" s="176" t="str">
        <f>IF($B60="","",VLOOKUP($B60,'危険物 DATA BASE'!$A$4:$AD$300,27,FALSE))</f>
        <v/>
      </c>
      <c r="V60" s="176" t="str">
        <f>IF($B60="","",VLOOKUP($B60,'危険物 DATA BASE'!$A$4:$AD$300,28,FALSE))</f>
        <v/>
      </c>
      <c r="W60" s="177" t="str">
        <f>IF($B60="","",VLOOKUP($B60,'危険物 DATA BASE'!$A$4:$AD$300,29,FALSE))</f>
        <v/>
      </c>
      <c r="Y60" s="178"/>
    </row>
    <row r="61" spans="1:25" ht="30" customHeight="1" thickBot="1">
      <c r="A61" s="179">
        <f t="shared" si="2"/>
        <v>31</v>
      </c>
      <c r="B61" s="216"/>
      <c r="C61" s="165" t="str">
        <f>IF(B61="","",VLOOKUP(B61,'危険物 DATA BASE'!$A$4:$AB$300,2,FALSE))</f>
        <v/>
      </c>
      <c r="D61" s="166" t="str">
        <f>IF($B61="","",VLOOKUP($B61,'危険物 DATA BASE'!$A$4:$AD$300,4,FALSE))</f>
        <v/>
      </c>
      <c r="E61" s="217"/>
      <c r="F61" s="218"/>
      <c r="G61" s="218"/>
      <c r="H61" s="219"/>
      <c r="I61" s="170" t="str">
        <f>IF($B61="","",VLOOKUP($B61,'危険物 DATA BASE'!$A$4:$Y$300,13,FALSE))</f>
        <v/>
      </c>
      <c r="J61" s="170" t="str">
        <f>IF($B61="","",VLOOKUP($B61,'危険物 DATA BASE'!$A$4:$AD$300,9,FALSE))</f>
        <v/>
      </c>
      <c r="K61" s="177" t="str">
        <f>IF($B61="","",VLOOKUP($B61,'危険物 DATA BASE'!$A$4:$AD$300,8,FALSE))</f>
        <v/>
      </c>
      <c r="L61" s="170" t="str">
        <f>IF($B61="","",VLOOKUP($B61,'危険物 DATA BASE'!$A$4:$AD$300,7,FALSE))</f>
        <v/>
      </c>
      <c r="M61" s="170" t="str">
        <f>IF($B61="","",VLOOKUP($B61,'危険物 DATA BASE'!$A$4:$AD$300,10,FALSE))</f>
        <v/>
      </c>
      <c r="N61" s="172" t="str">
        <f>IF($B61="","",VLOOKUP($B61,'危険物 DATA BASE'!$A$4:$AD$300,11,FALSE))</f>
        <v/>
      </c>
      <c r="O61" s="182"/>
      <c r="P61" s="184"/>
      <c r="Q61" s="184"/>
      <c r="R61" s="174" t="str">
        <f t="shared" si="3"/>
        <v/>
      </c>
      <c r="S61" s="175" t="str">
        <f>IF(B61="","",VLOOKUP(B61,'危険物 DATA BASE'!$A$4:$AD$300,25,FALSE))</f>
        <v/>
      </c>
      <c r="T61" s="176" t="str">
        <f>IF(B61="","",VLOOKUP(B61,'危険物 DATA BASE'!$A$4:$AD$300,26,FALSE))</f>
        <v/>
      </c>
      <c r="U61" s="176" t="str">
        <f>IF($B61="","",VLOOKUP($B61,'危険物 DATA BASE'!$A$4:$AD$300,27,FALSE))</f>
        <v/>
      </c>
      <c r="V61" s="176" t="str">
        <f>IF($B61="","",VLOOKUP($B61,'危険物 DATA BASE'!$A$4:$AD$300,28,FALSE))</f>
        <v/>
      </c>
      <c r="W61" s="177" t="str">
        <f>IF($B61="","",VLOOKUP($B61,'危険物 DATA BASE'!$A$4:$AD$300,29,FALSE))</f>
        <v/>
      </c>
      <c r="Y61" s="178"/>
    </row>
    <row r="62" spans="1:25" ht="30" customHeight="1" thickBot="1">
      <c r="A62" s="179">
        <f t="shared" si="2"/>
        <v>32</v>
      </c>
      <c r="B62" s="216"/>
      <c r="C62" s="165" t="str">
        <f>IF(B62="","",VLOOKUP(B62,'危険物 DATA BASE'!$A$4:$AB$300,2,FALSE))</f>
        <v/>
      </c>
      <c r="D62" s="166" t="str">
        <f>IF($B62="","",VLOOKUP($B62,'危険物 DATA BASE'!$A$4:$AD$300,4,FALSE))</f>
        <v/>
      </c>
      <c r="E62" s="217"/>
      <c r="F62" s="218"/>
      <c r="G62" s="218"/>
      <c r="H62" s="219"/>
      <c r="I62" s="170" t="str">
        <f>IF($B62="","",VLOOKUP($B62,'危険物 DATA BASE'!$A$4:$Y$300,13,FALSE))</f>
        <v/>
      </c>
      <c r="J62" s="170" t="str">
        <f>IF($B62="","",VLOOKUP($B62,'危険物 DATA BASE'!$A$4:$AD$300,9,FALSE))</f>
        <v/>
      </c>
      <c r="K62" s="177" t="str">
        <f>IF($B62="","",VLOOKUP($B62,'危険物 DATA BASE'!$A$4:$AD$300,8,FALSE))</f>
        <v/>
      </c>
      <c r="L62" s="170" t="str">
        <f>IF($B62="","",VLOOKUP($B62,'危険物 DATA BASE'!$A$4:$AD$300,7,FALSE))</f>
        <v/>
      </c>
      <c r="M62" s="170" t="str">
        <f>IF($B62="","",VLOOKUP($B62,'危険物 DATA BASE'!$A$4:$AD$300,10,FALSE))</f>
        <v/>
      </c>
      <c r="N62" s="172" t="str">
        <f>IF($B62="","",VLOOKUP($B62,'危険物 DATA BASE'!$A$4:$AD$300,11,FALSE))</f>
        <v/>
      </c>
      <c r="O62" s="182"/>
      <c r="P62" s="184"/>
      <c r="Q62" s="184"/>
      <c r="R62" s="174" t="str">
        <f t="shared" si="3"/>
        <v/>
      </c>
      <c r="S62" s="175" t="str">
        <f>IF(B62="","",VLOOKUP(B62,'危険物 DATA BASE'!$A$4:$AD$300,25,FALSE))</f>
        <v/>
      </c>
      <c r="T62" s="176" t="str">
        <f>IF(B62="","",VLOOKUP(B62,'危険物 DATA BASE'!$A$4:$AD$300,26,FALSE))</f>
        <v/>
      </c>
      <c r="U62" s="176" t="str">
        <f>IF($B62="","",VLOOKUP($B62,'危険物 DATA BASE'!$A$4:$AD$300,27,FALSE))</f>
        <v/>
      </c>
      <c r="V62" s="176" t="str">
        <f>IF($B62="","",VLOOKUP($B62,'危険物 DATA BASE'!$A$4:$AD$300,28,FALSE))</f>
        <v/>
      </c>
      <c r="W62" s="177" t="str">
        <f>IF($B62="","",VLOOKUP($B62,'危険物 DATA BASE'!$A$4:$AD$300,29,FALSE))</f>
        <v/>
      </c>
      <c r="Y62" s="178"/>
    </row>
    <row r="63" spans="1:25" ht="30" customHeight="1" thickBot="1">
      <c r="A63" s="179">
        <f t="shared" si="2"/>
        <v>33</v>
      </c>
      <c r="B63" s="216"/>
      <c r="C63" s="165" t="str">
        <f>IF(B63="","",VLOOKUP(B63,'危険物 DATA BASE'!$A$4:$AB$300,2,FALSE))</f>
        <v/>
      </c>
      <c r="D63" s="166" t="str">
        <f>IF($B63="","",VLOOKUP($B63,'危険物 DATA BASE'!$A$4:$AD$300,4,FALSE))</f>
        <v/>
      </c>
      <c r="E63" s="217"/>
      <c r="F63" s="218"/>
      <c r="G63" s="218"/>
      <c r="H63" s="219"/>
      <c r="I63" s="170" t="str">
        <f>IF($B63="","",VLOOKUP($B63,'危険物 DATA BASE'!$A$4:$Y$300,13,FALSE))</f>
        <v/>
      </c>
      <c r="J63" s="170" t="str">
        <f>IF($B63="","",VLOOKUP($B63,'危険物 DATA BASE'!$A$4:$AD$300,9,FALSE))</f>
        <v/>
      </c>
      <c r="K63" s="177" t="str">
        <f>IF($B63="","",VLOOKUP($B63,'危険物 DATA BASE'!$A$4:$AD$300,8,FALSE))</f>
        <v/>
      </c>
      <c r="L63" s="170" t="str">
        <f>IF($B63="","",VLOOKUP($B63,'危険物 DATA BASE'!$A$4:$AD$300,7,FALSE))</f>
        <v/>
      </c>
      <c r="M63" s="170" t="str">
        <f>IF($B63="","",VLOOKUP($B63,'危険物 DATA BASE'!$A$4:$AD$300,10,FALSE))</f>
        <v/>
      </c>
      <c r="N63" s="172" t="str">
        <f>IF($B63="","",VLOOKUP($B63,'危険物 DATA BASE'!$A$4:$AD$300,11,FALSE))</f>
        <v/>
      </c>
      <c r="O63" s="182"/>
      <c r="P63" s="184"/>
      <c r="Q63" s="184"/>
      <c r="R63" s="174" t="str">
        <f t="shared" si="3"/>
        <v/>
      </c>
      <c r="S63" s="175" t="str">
        <f>IF(B63="","",VLOOKUP(B63,'危険物 DATA BASE'!$A$4:$AD$300,25,FALSE))</f>
        <v/>
      </c>
      <c r="T63" s="176" t="str">
        <f>IF(B63="","",VLOOKUP(B63,'危険物 DATA BASE'!$A$4:$AD$300,26,FALSE))</f>
        <v/>
      </c>
      <c r="U63" s="176" t="str">
        <f>IF($B63="","",VLOOKUP($B63,'危険物 DATA BASE'!$A$4:$AD$300,27,FALSE))</f>
        <v/>
      </c>
      <c r="V63" s="176" t="str">
        <f>IF($B63="","",VLOOKUP($B63,'危険物 DATA BASE'!$A$4:$AD$300,28,FALSE))</f>
        <v/>
      </c>
      <c r="W63" s="177" t="str">
        <f>IF($B63="","",VLOOKUP($B63,'危険物 DATA BASE'!$A$4:$AD$300,29,FALSE))</f>
        <v/>
      </c>
      <c r="Y63" s="178"/>
    </row>
    <row r="64" spans="1:25" ht="30" customHeight="1" thickBot="1">
      <c r="A64" s="179">
        <f t="shared" si="2"/>
        <v>34</v>
      </c>
      <c r="B64" s="216"/>
      <c r="C64" s="165" t="str">
        <f>IF(B64="","",VLOOKUP(B64,'危険物 DATA BASE'!$A$4:$AB$300,2,FALSE))</f>
        <v/>
      </c>
      <c r="D64" s="166" t="str">
        <f>IF($B64="","",VLOOKUP($B64,'危険物 DATA BASE'!$A$4:$AD$300,4,FALSE))</f>
        <v/>
      </c>
      <c r="E64" s="217"/>
      <c r="F64" s="218"/>
      <c r="G64" s="218"/>
      <c r="H64" s="219"/>
      <c r="I64" s="170" t="str">
        <f>IF($B64="","",VLOOKUP($B64,'危険物 DATA BASE'!$A$4:$Y$300,13,FALSE))</f>
        <v/>
      </c>
      <c r="J64" s="170" t="str">
        <f>IF($B64="","",VLOOKUP($B64,'危険物 DATA BASE'!$A$4:$AD$300,9,FALSE))</f>
        <v/>
      </c>
      <c r="K64" s="177" t="str">
        <f>IF($B64="","",VLOOKUP($B64,'危険物 DATA BASE'!$A$4:$AD$300,8,FALSE))</f>
        <v/>
      </c>
      <c r="L64" s="170" t="str">
        <f>IF($B64="","",VLOOKUP($B64,'危険物 DATA BASE'!$A$4:$AD$300,7,FALSE))</f>
        <v/>
      </c>
      <c r="M64" s="170" t="str">
        <f>IF($B64="","",VLOOKUP($B64,'危険物 DATA BASE'!$A$4:$AD$300,10,FALSE))</f>
        <v/>
      </c>
      <c r="N64" s="172" t="str">
        <f>IF($B64="","",VLOOKUP($B64,'危険物 DATA BASE'!$A$4:$AD$300,11,FALSE))</f>
        <v/>
      </c>
      <c r="O64" s="182"/>
      <c r="P64" s="184"/>
      <c r="Q64" s="184"/>
      <c r="R64" s="174" t="str">
        <f t="shared" si="3"/>
        <v/>
      </c>
      <c r="S64" s="175" t="str">
        <f>IF(B64="","",VLOOKUP(B64,'危険物 DATA BASE'!$A$4:$AD$300,25,FALSE))</f>
        <v/>
      </c>
      <c r="T64" s="176" t="str">
        <f>IF(B64="","",VLOOKUP(B64,'危険物 DATA BASE'!$A$4:$AD$300,26,FALSE))</f>
        <v/>
      </c>
      <c r="U64" s="176" t="str">
        <f>IF($B64="","",VLOOKUP($B64,'危険物 DATA BASE'!$A$4:$AD$300,27,FALSE))</f>
        <v/>
      </c>
      <c r="V64" s="176" t="str">
        <f>IF($B64="","",VLOOKUP($B64,'危険物 DATA BASE'!$A$4:$AD$300,28,FALSE))</f>
        <v/>
      </c>
      <c r="W64" s="177" t="str">
        <f>IF($B64="","",VLOOKUP($B64,'危険物 DATA BASE'!$A$4:$AD$300,29,FALSE))</f>
        <v/>
      </c>
      <c r="Y64" s="178"/>
    </row>
    <row r="65" spans="1:25" ht="30" customHeight="1" thickBot="1">
      <c r="A65" s="179">
        <f t="shared" si="2"/>
        <v>35</v>
      </c>
      <c r="B65" s="216"/>
      <c r="C65" s="165" t="str">
        <f>IF(B65="","",VLOOKUP(B65,'危険物 DATA BASE'!$A$4:$AB$300,2,FALSE))</f>
        <v/>
      </c>
      <c r="D65" s="166" t="str">
        <f>IF($B65="","",VLOOKUP($B65,'危険物 DATA BASE'!$A$4:$AD$300,4,FALSE))</f>
        <v/>
      </c>
      <c r="E65" s="217"/>
      <c r="F65" s="218"/>
      <c r="G65" s="218"/>
      <c r="H65" s="219"/>
      <c r="I65" s="170" t="str">
        <f>IF($B65="","",VLOOKUP($B65,'危険物 DATA BASE'!$A$4:$Y$300,13,FALSE))</f>
        <v/>
      </c>
      <c r="J65" s="170" t="str">
        <f>IF($B65="","",VLOOKUP($B65,'危険物 DATA BASE'!$A$4:$AD$300,9,FALSE))</f>
        <v/>
      </c>
      <c r="K65" s="177" t="str">
        <f>IF($B65="","",VLOOKUP($B65,'危険物 DATA BASE'!$A$4:$AD$300,8,FALSE))</f>
        <v/>
      </c>
      <c r="L65" s="170" t="str">
        <f>IF($B65="","",VLOOKUP($B65,'危険物 DATA BASE'!$A$4:$AD$300,7,FALSE))</f>
        <v/>
      </c>
      <c r="M65" s="170" t="str">
        <f>IF($B65="","",VLOOKUP($B65,'危険物 DATA BASE'!$A$4:$AD$300,10,FALSE))</f>
        <v/>
      </c>
      <c r="N65" s="172" t="str">
        <f>IF($B65="","",VLOOKUP($B65,'危険物 DATA BASE'!$A$4:$AD$300,11,FALSE))</f>
        <v/>
      </c>
      <c r="O65" s="182"/>
      <c r="P65" s="184"/>
      <c r="Q65" s="184"/>
      <c r="R65" s="174" t="str">
        <f t="shared" si="3"/>
        <v/>
      </c>
      <c r="S65" s="175" t="str">
        <f>IF(B65="","",VLOOKUP(B65,'危険物 DATA BASE'!$A$4:$AD$300,25,FALSE))</f>
        <v/>
      </c>
      <c r="T65" s="176" t="str">
        <f>IF(B65="","",VLOOKUP(B65,'危険物 DATA BASE'!$A$4:$AD$300,26,FALSE))</f>
        <v/>
      </c>
      <c r="U65" s="176" t="str">
        <f>IF($B65="","",VLOOKUP($B65,'危険物 DATA BASE'!$A$4:$AD$300,27,FALSE))</f>
        <v/>
      </c>
      <c r="V65" s="176" t="str">
        <f>IF($B65="","",VLOOKUP($B65,'危険物 DATA BASE'!$A$4:$AD$300,28,FALSE))</f>
        <v/>
      </c>
      <c r="W65" s="177" t="str">
        <f>IF($B65="","",VLOOKUP($B65,'危険物 DATA BASE'!$A$4:$AD$300,29,FALSE))</f>
        <v/>
      </c>
      <c r="Y65" s="178"/>
    </row>
    <row r="66" spans="1:25" ht="30" customHeight="1" thickBot="1">
      <c r="A66" s="179">
        <f t="shared" si="2"/>
        <v>36</v>
      </c>
      <c r="B66" s="216"/>
      <c r="C66" s="165" t="str">
        <f>IF(B66="","",VLOOKUP(B66,'危険物 DATA BASE'!$A$4:$AB$300,2,FALSE))</f>
        <v/>
      </c>
      <c r="D66" s="166" t="str">
        <f>IF($B66="","",VLOOKUP($B66,'危険物 DATA BASE'!$A$4:$AD$300,4,FALSE))</f>
        <v/>
      </c>
      <c r="E66" s="217"/>
      <c r="F66" s="218"/>
      <c r="G66" s="218"/>
      <c r="H66" s="219"/>
      <c r="I66" s="170" t="str">
        <f>IF($B66="","",VLOOKUP($B66,'危険物 DATA BASE'!$A$4:$Y$300,13,FALSE))</f>
        <v/>
      </c>
      <c r="J66" s="170" t="str">
        <f>IF($B66="","",VLOOKUP($B66,'危険物 DATA BASE'!$A$4:$AD$300,9,FALSE))</f>
        <v/>
      </c>
      <c r="K66" s="177" t="str">
        <f>IF($B66="","",VLOOKUP($B66,'危険物 DATA BASE'!$A$4:$AD$300,8,FALSE))</f>
        <v/>
      </c>
      <c r="L66" s="170" t="str">
        <f>IF($B66="","",VLOOKUP($B66,'危険物 DATA BASE'!$A$4:$AD$300,7,FALSE))</f>
        <v/>
      </c>
      <c r="M66" s="170" t="str">
        <f>IF($B66="","",VLOOKUP($B66,'危険物 DATA BASE'!$A$4:$AD$300,10,FALSE))</f>
        <v/>
      </c>
      <c r="N66" s="172" t="str">
        <f>IF($B66="","",VLOOKUP($B66,'危険物 DATA BASE'!$A$4:$AD$300,11,FALSE))</f>
        <v/>
      </c>
      <c r="O66" s="182"/>
      <c r="P66" s="184"/>
      <c r="Q66" s="184"/>
      <c r="R66" s="174" t="str">
        <f t="shared" si="3"/>
        <v/>
      </c>
      <c r="S66" s="175" t="str">
        <f>IF(B66="","",VLOOKUP(B66,'危険物 DATA BASE'!$A$4:$AD$300,25,FALSE))</f>
        <v/>
      </c>
      <c r="T66" s="176" t="str">
        <f>IF(B66="","",VLOOKUP(B66,'危険物 DATA BASE'!$A$4:$AD$300,26,FALSE))</f>
        <v/>
      </c>
      <c r="U66" s="176" t="str">
        <f>IF($B66="","",VLOOKUP($B66,'危険物 DATA BASE'!$A$4:$AD$300,27,FALSE))</f>
        <v/>
      </c>
      <c r="V66" s="176" t="str">
        <f>IF($B66="","",VLOOKUP($B66,'危険物 DATA BASE'!$A$4:$AD$300,28,FALSE))</f>
        <v/>
      </c>
      <c r="W66" s="177" t="str">
        <f>IF($B66="","",VLOOKUP($B66,'危険物 DATA BASE'!$A$4:$AD$300,29,FALSE))</f>
        <v/>
      </c>
      <c r="Y66" s="178"/>
    </row>
    <row r="67" spans="1:25" ht="30" customHeight="1" thickBot="1">
      <c r="A67" s="179">
        <f t="shared" si="2"/>
        <v>37</v>
      </c>
      <c r="B67" s="216"/>
      <c r="C67" s="165" t="str">
        <f>IF(B67="","",VLOOKUP(B67,'危険物 DATA BASE'!$A$4:$AB$300,2,FALSE))</f>
        <v/>
      </c>
      <c r="D67" s="166" t="str">
        <f>IF($B67="","",VLOOKUP($B67,'危険物 DATA BASE'!$A$4:$AD$300,4,FALSE))</f>
        <v/>
      </c>
      <c r="E67" s="217"/>
      <c r="F67" s="218"/>
      <c r="G67" s="218"/>
      <c r="H67" s="219"/>
      <c r="I67" s="170" t="str">
        <f>IF($B67="","",VLOOKUP($B67,'危険物 DATA BASE'!$A$4:$Y$300,13,FALSE))</f>
        <v/>
      </c>
      <c r="J67" s="170" t="str">
        <f>IF($B67="","",VLOOKUP($B67,'危険物 DATA BASE'!$A$4:$AD$300,9,FALSE))</f>
        <v/>
      </c>
      <c r="K67" s="177" t="str">
        <f>IF($B67="","",VLOOKUP($B67,'危険物 DATA BASE'!$A$4:$AD$300,8,FALSE))</f>
        <v/>
      </c>
      <c r="L67" s="170" t="str">
        <f>IF($B67="","",VLOOKUP($B67,'危険物 DATA BASE'!$A$4:$AD$300,7,FALSE))</f>
        <v/>
      </c>
      <c r="M67" s="170" t="str">
        <f>IF($B67="","",VLOOKUP($B67,'危険物 DATA BASE'!$A$4:$AD$300,10,FALSE))</f>
        <v/>
      </c>
      <c r="N67" s="172" t="str">
        <f>IF($B67="","",VLOOKUP($B67,'危険物 DATA BASE'!$A$4:$AD$300,11,FALSE))</f>
        <v/>
      </c>
      <c r="O67" s="182"/>
      <c r="P67" s="184"/>
      <c r="Q67" s="184"/>
      <c r="R67" s="174" t="str">
        <f t="shared" si="3"/>
        <v/>
      </c>
      <c r="S67" s="175" t="str">
        <f>IF(B67="","",VLOOKUP(B67,'危険物 DATA BASE'!$A$4:$AD$300,25,FALSE))</f>
        <v/>
      </c>
      <c r="T67" s="176" t="str">
        <f>IF(B67="","",VLOOKUP(B67,'危険物 DATA BASE'!$A$4:$AD$300,26,FALSE))</f>
        <v/>
      </c>
      <c r="U67" s="176" t="str">
        <f>IF($B67="","",VLOOKUP($B67,'危険物 DATA BASE'!$A$4:$AD$300,27,FALSE))</f>
        <v/>
      </c>
      <c r="V67" s="176" t="str">
        <f>IF($B67="","",VLOOKUP($B67,'危険物 DATA BASE'!$A$4:$AD$300,28,FALSE))</f>
        <v/>
      </c>
      <c r="W67" s="177" t="str">
        <f>IF($B67="","",VLOOKUP($B67,'危険物 DATA BASE'!$A$4:$AD$300,29,FALSE))</f>
        <v/>
      </c>
      <c r="Y67" s="178"/>
    </row>
    <row r="68" spans="1:25" ht="30" customHeight="1" thickBot="1">
      <c r="A68" s="179">
        <f t="shared" ref="A68:A75" si="4">A67+1</f>
        <v>38</v>
      </c>
      <c r="B68" s="216"/>
      <c r="C68" s="165" t="str">
        <f>IF(B68="","",VLOOKUP(B68,'危険物 DATA BASE'!$A$4:$AB$300,2,FALSE))</f>
        <v/>
      </c>
      <c r="D68" s="166" t="str">
        <f>IF($B68="","",VLOOKUP($B68,'危険物 DATA BASE'!$A$4:$AD$300,4,FALSE))</f>
        <v/>
      </c>
      <c r="E68" s="217"/>
      <c r="F68" s="218"/>
      <c r="G68" s="218"/>
      <c r="H68" s="219"/>
      <c r="I68" s="170" t="str">
        <f>IF($B68="","",VLOOKUP($B68,'危険物 DATA BASE'!$A$4:$Y$300,13,FALSE))</f>
        <v/>
      </c>
      <c r="J68" s="170" t="str">
        <f>IF($B68="","",VLOOKUP($B68,'危険物 DATA BASE'!$A$4:$AD$300,9,FALSE))</f>
        <v/>
      </c>
      <c r="K68" s="177" t="str">
        <f>IF($B68="","",VLOOKUP($B68,'危険物 DATA BASE'!$A$4:$AD$300,8,FALSE))</f>
        <v/>
      </c>
      <c r="L68" s="170" t="str">
        <f>IF($B68="","",VLOOKUP($B68,'危険物 DATA BASE'!$A$4:$AD$300,7,FALSE))</f>
        <v/>
      </c>
      <c r="M68" s="170" t="str">
        <f>IF($B68="","",VLOOKUP($B68,'危険物 DATA BASE'!$A$4:$AD$300,10,FALSE))</f>
        <v/>
      </c>
      <c r="N68" s="172" t="str">
        <f>IF($B68="","",VLOOKUP($B68,'危険物 DATA BASE'!$A$4:$AD$300,11,FALSE))</f>
        <v/>
      </c>
      <c r="O68" s="182"/>
      <c r="P68" s="184"/>
      <c r="Q68" s="184"/>
      <c r="R68" s="174" t="str">
        <f t="shared" si="3"/>
        <v/>
      </c>
      <c r="S68" s="175" t="str">
        <f>IF(B68="","",VLOOKUP(B68,'危険物 DATA BASE'!$A$4:$AD$300,25,FALSE))</f>
        <v/>
      </c>
      <c r="T68" s="176" t="str">
        <f>IF(B68="","",VLOOKUP(B68,'危険物 DATA BASE'!$A$4:$AD$300,26,FALSE))</f>
        <v/>
      </c>
      <c r="U68" s="176" t="str">
        <f>IF($B68="","",VLOOKUP($B68,'危険物 DATA BASE'!$A$4:$AD$300,27,FALSE))</f>
        <v/>
      </c>
      <c r="V68" s="176" t="str">
        <f>IF($B68="","",VLOOKUP($B68,'危険物 DATA BASE'!$A$4:$AD$300,28,FALSE))</f>
        <v/>
      </c>
      <c r="W68" s="177" t="str">
        <f>IF($B68="","",VLOOKUP($B68,'危険物 DATA BASE'!$A$4:$AD$300,29,FALSE))</f>
        <v/>
      </c>
      <c r="Y68" s="178"/>
    </row>
    <row r="69" spans="1:25" ht="30" customHeight="1" thickBot="1">
      <c r="A69" s="179">
        <f t="shared" si="4"/>
        <v>39</v>
      </c>
      <c r="B69" s="216"/>
      <c r="C69" s="165" t="str">
        <f>IF(B69="","",VLOOKUP(B69,'危険物 DATA BASE'!$A$4:$AB$300,2,FALSE))</f>
        <v/>
      </c>
      <c r="D69" s="166" t="str">
        <f>IF($B69="","",VLOOKUP($B69,'危険物 DATA BASE'!$A$4:$AD$300,4,FALSE))</f>
        <v/>
      </c>
      <c r="E69" s="217"/>
      <c r="F69" s="218"/>
      <c r="G69" s="218"/>
      <c r="H69" s="219"/>
      <c r="I69" s="170" t="str">
        <f>IF($B69="","",VLOOKUP($B69,'危険物 DATA BASE'!$A$4:$Y$300,13,FALSE))</f>
        <v/>
      </c>
      <c r="J69" s="170" t="str">
        <f>IF($B69="","",VLOOKUP($B69,'危険物 DATA BASE'!$A$4:$AD$300,9,FALSE))</f>
        <v/>
      </c>
      <c r="K69" s="177" t="str">
        <f>IF($B69="","",VLOOKUP($B69,'危険物 DATA BASE'!$A$4:$AD$300,8,FALSE))</f>
        <v/>
      </c>
      <c r="L69" s="170" t="str">
        <f>IF($B69="","",VLOOKUP($B69,'危険物 DATA BASE'!$A$4:$AD$300,7,FALSE))</f>
        <v/>
      </c>
      <c r="M69" s="170" t="str">
        <f>IF($B69="","",VLOOKUP($B69,'危険物 DATA BASE'!$A$4:$AD$300,10,FALSE))</f>
        <v/>
      </c>
      <c r="N69" s="172" t="str">
        <f>IF($B69="","",VLOOKUP($B69,'危険物 DATA BASE'!$A$4:$AD$300,11,FALSE))</f>
        <v/>
      </c>
      <c r="O69" s="182"/>
      <c r="P69" s="184"/>
      <c r="Q69" s="184"/>
      <c r="R69" s="174" t="str">
        <f t="shared" si="3"/>
        <v/>
      </c>
      <c r="S69" s="175" t="str">
        <f>IF(B69="","",VLOOKUP(B69,'危険物 DATA BASE'!$A$4:$AD$300,25,FALSE))</f>
        <v/>
      </c>
      <c r="T69" s="176" t="str">
        <f>IF(B69="","",VLOOKUP(B69,'危険物 DATA BASE'!$A$4:$AD$300,26,FALSE))</f>
        <v/>
      </c>
      <c r="U69" s="176" t="str">
        <f>IF($B69="","",VLOOKUP($B69,'危険物 DATA BASE'!$A$4:$AD$300,27,FALSE))</f>
        <v/>
      </c>
      <c r="V69" s="176" t="str">
        <f>IF($B69="","",VLOOKUP($B69,'危険物 DATA BASE'!$A$4:$AD$300,28,FALSE))</f>
        <v/>
      </c>
      <c r="W69" s="177" t="str">
        <f>IF($B69="","",VLOOKUP($B69,'危険物 DATA BASE'!$A$4:$AD$300,29,FALSE))</f>
        <v/>
      </c>
      <c r="Y69" s="178"/>
    </row>
    <row r="70" spans="1:25" ht="30" customHeight="1" thickBot="1">
      <c r="A70" s="179">
        <f t="shared" si="4"/>
        <v>40</v>
      </c>
      <c r="B70" s="216"/>
      <c r="C70" s="165" t="str">
        <f>IF(B70="","",VLOOKUP(B70,'危険物 DATA BASE'!$A$4:$AB$300,2,FALSE))</f>
        <v/>
      </c>
      <c r="D70" s="166" t="str">
        <f>IF($B70="","",VLOOKUP($B70,'危険物 DATA BASE'!$A$4:$AD$300,4,FALSE))</f>
        <v/>
      </c>
      <c r="E70" s="217"/>
      <c r="F70" s="218"/>
      <c r="G70" s="218"/>
      <c r="H70" s="219"/>
      <c r="I70" s="170" t="str">
        <f>IF($B70="","",VLOOKUP($B70,'危険物 DATA BASE'!$A$4:$Y$300,13,FALSE))</f>
        <v/>
      </c>
      <c r="J70" s="170" t="str">
        <f>IF($B70="","",VLOOKUP($B70,'危険物 DATA BASE'!$A$4:$AD$300,9,FALSE))</f>
        <v/>
      </c>
      <c r="K70" s="177" t="str">
        <f>IF($B70="","",VLOOKUP($B70,'危険物 DATA BASE'!$A$4:$AD$300,8,FALSE))</f>
        <v/>
      </c>
      <c r="L70" s="170" t="str">
        <f>IF($B70="","",VLOOKUP($B70,'危険物 DATA BASE'!$A$4:$AD$300,7,FALSE))</f>
        <v/>
      </c>
      <c r="M70" s="170" t="str">
        <f>IF($B70="","",VLOOKUP($B70,'危険物 DATA BASE'!$A$4:$AD$300,10,FALSE))</f>
        <v/>
      </c>
      <c r="N70" s="172" t="str">
        <f>IF($B70="","",VLOOKUP($B70,'危険物 DATA BASE'!$A$4:$AD$300,11,FALSE))</f>
        <v/>
      </c>
      <c r="O70" s="182"/>
      <c r="P70" s="184"/>
      <c r="Q70" s="184"/>
      <c r="R70" s="174" t="str">
        <f t="shared" si="3"/>
        <v/>
      </c>
      <c r="S70" s="175" t="str">
        <f>IF(B70="","",VLOOKUP(B70,'危険物 DATA BASE'!$A$4:$AD$300,25,FALSE))</f>
        <v/>
      </c>
      <c r="T70" s="176" t="str">
        <f>IF(B70="","",VLOOKUP(B70,'危険物 DATA BASE'!$A$4:$AD$300,26,FALSE))</f>
        <v/>
      </c>
      <c r="U70" s="176" t="str">
        <f>IF($B70="","",VLOOKUP($B70,'危険物 DATA BASE'!$A$4:$AD$300,27,FALSE))</f>
        <v/>
      </c>
      <c r="V70" s="176" t="str">
        <f>IF($B70="","",VLOOKUP($B70,'危険物 DATA BASE'!$A$4:$AD$300,28,FALSE))</f>
        <v/>
      </c>
      <c r="W70" s="177" t="str">
        <f>IF($B70="","",VLOOKUP($B70,'危険物 DATA BASE'!$A$4:$AD$300,29,FALSE))</f>
        <v/>
      </c>
      <c r="Y70" s="178"/>
    </row>
    <row r="71" spans="1:25" ht="30" customHeight="1" thickBot="1">
      <c r="A71" s="179">
        <f t="shared" si="4"/>
        <v>41</v>
      </c>
      <c r="B71" s="216"/>
      <c r="C71" s="165" t="str">
        <f>IF(B71="","",VLOOKUP(B71,'危険物 DATA BASE'!$A$4:$AB$300,2,FALSE))</f>
        <v/>
      </c>
      <c r="D71" s="166" t="str">
        <f>IF($B71="","",VLOOKUP($B71,'危険物 DATA BASE'!$A$4:$AD$300,4,FALSE))</f>
        <v/>
      </c>
      <c r="E71" s="217"/>
      <c r="F71" s="218"/>
      <c r="G71" s="218"/>
      <c r="H71" s="219"/>
      <c r="I71" s="170" t="str">
        <f>IF($B71="","",VLOOKUP($B71,'危険物 DATA BASE'!$A$4:$Y$300,13,FALSE))</f>
        <v/>
      </c>
      <c r="J71" s="170" t="str">
        <f>IF($B71="","",VLOOKUP($B71,'危険物 DATA BASE'!$A$4:$AD$300,9,FALSE))</f>
        <v/>
      </c>
      <c r="K71" s="177" t="str">
        <f>IF($B71="","",VLOOKUP($B71,'危険物 DATA BASE'!$A$4:$AD$300,8,FALSE))</f>
        <v/>
      </c>
      <c r="L71" s="170" t="str">
        <f>IF($B71="","",VLOOKUP($B71,'危険物 DATA BASE'!$A$4:$AD$300,7,FALSE))</f>
        <v/>
      </c>
      <c r="M71" s="170" t="str">
        <f>IF($B71="","",VLOOKUP($B71,'危険物 DATA BASE'!$A$4:$AD$300,10,FALSE))</f>
        <v/>
      </c>
      <c r="N71" s="172" t="str">
        <f>IF($B71="","",VLOOKUP($B71,'危険物 DATA BASE'!$A$4:$AD$300,11,FALSE))</f>
        <v/>
      </c>
      <c r="O71" s="182"/>
      <c r="P71" s="184"/>
      <c r="Q71" s="184"/>
      <c r="R71" s="174" t="str">
        <f t="shared" si="3"/>
        <v/>
      </c>
      <c r="S71" s="175" t="str">
        <f>IF(B71="","",VLOOKUP(B71,'危険物 DATA BASE'!$A$4:$AD$300,25,FALSE))</f>
        <v/>
      </c>
      <c r="T71" s="176" t="str">
        <f>IF(B71="","",VLOOKUP(B71,'危険物 DATA BASE'!$A$4:$AD$300,26,FALSE))</f>
        <v/>
      </c>
      <c r="U71" s="176" t="str">
        <f>IF($B71="","",VLOOKUP($B71,'危険物 DATA BASE'!$A$4:$AD$300,27,FALSE))</f>
        <v/>
      </c>
      <c r="V71" s="176" t="str">
        <f>IF($B71="","",VLOOKUP($B71,'危険物 DATA BASE'!$A$4:$AD$300,28,FALSE))</f>
        <v/>
      </c>
      <c r="W71" s="177" t="str">
        <f>IF($B71="","",VLOOKUP($B71,'危険物 DATA BASE'!$A$4:$AD$300,29,FALSE))</f>
        <v/>
      </c>
      <c r="Y71" s="178"/>
    </row>
    <row r="72" spans="1:25" ht="30" customHeight="1" thickBot="1">
      <c r="A72" s="179">
        <f t="shared" si="4"/>
        <v>42</v>
      </c>
      <c r="B72" s="216"/>
      <c r="C72" s="165" t="str">
        <f>IF(B72="","",VLOOKUP(B72,'危険物 DATA BASE'!$A$4:$AB$300,2,FALSE))</f>
        <v/>
      </c>
      <c r="D72" s="166" t="str">
        <f>IF($B72="","",VLOOKUP($B72,'危険物 DATA BASE'!$A$4:$AD$300,4,FALSE))</f>
        <v/>
      </c>
      <c r="E72" s="217"/>
      <c r="F72" s="218"/>
      <c r="G72" s="218"/>
      <c r="H72" s="219"/>
      <c r="I72" s="170" t="str">
        <f>IF($B72="","",VLOOKUP($B72,'危険物 DATA BASE'!$A$4:$Y$300,13,FALSE))</f>
        <v/>
      </c>
      <c r="J72" s="170" t="str">
        <f>IF($B72="","",VLOOKUP($B72,'危険物 DATA BASE'!$A$4:$AD$300,9,FALSE))</f>
        <v/>
      </c>
      <c r="K72" s="177" t="str">
        <f>IF($B72="","",VLOOKUP($B72,'危険物 DATA BASE'!$A$4:$AD$300,8,FALSE))</f>
        <v/>
      </c>
      <c r="L72" s="170" t="str">
        <f>IF($B72="","",VLOOKUP($B72,'危険物 DATA BASE'!$A$4:$AD$300,7,FALSE))</f>
        <v/>
      </c>
      <c r="M72" s="170" t="str">
        <f>IF($B72="","",VLOOKUP($B72,'危険物 DATA BASE'!$A$4:$AD$300,10,FALSE))</f>
        <v/>
      </c>
      <c r="N72" s="172" t="str">
        <f>IF($B72="","",VLOOKUP($B72,'危険物 DATA BASE'!$A$4:$AD$300,11,FALSE))</f>
        <v/>
      </c>
      <c r="O72" s="182"/>
      <c r="P72" s="184"/>
      <c r="Q72" s="184"/>
      <c r="R72" s="174" t="str">
        <f t="shared" si="3"/>
        <v/>
      </c>
      <c r="S72" s="175" t="str">
        <f>IF(B72="","",VLOOKUP(B72,'危険物 DATA BASE'!$A$4:$AD$300,25,FALSE))</f>
        <v/>
      </c>
      <c r="T72" s="176" t="str">
        <f>IF(B72="","",VLOOKUP(B72,'危険物 DATA BASE'!$A$4:$AD$300,26,FALSE))</f>
        <v/>
      </c>
      <c r="U72" s="176" t="str">
        <f>IF($B72="","",VLOOKUP($B72,'危険物 DATA BASE'!$A$4:$AD$300,27,FALSE))</f>
        <v/>
      </c>
      <c r="V72" s="176" t="str">
        <f>IF($B72="","",VLOOKUP($B72,'危険物 DATA BASE'!$A$4:$AD$300,28,FALSE))</f>
        <v/>
      </c>
      <c r="W72" s="177" t="str">
        <f>IF($B72="","",VLOOKUP($B72,'危険物 DATA BASE'!$A$4:$AD$300,29,FALSE))</f>
        <v/>
      </c>
      <c r="Y72" s="178"/>
    </row>
    <row r="73" spans="1:25" ht="30" customHeight="1" thickBot="1">
      <c r="A73" s="179">
        <f t="shared" si="4"/>
        <v>43</v>
      </c>
      <c r="B73" s="216"/>
      <c r="C73" s="165" t="str">
        <f>IF(B73="","",VLOOKUP(B73,'危険物 DATA BASE'!$A$4:$AB$300,2,FALSE))</f>
        <v/>
      </c>
      <c r="D73" s="166" t="str">
        <f>IF($B73="","",VLOOKUP($B73,'危険物 DATA BASE'!$A$4:$AD$300,4,FALSE))</f>
        <v/>
      </c>
      <c r="E73" s="217"/>
      <c r="F73" s="218"/>
      <c r="G73" s="218"/>
      <c r="H73" s="219"/>
      <c r="I73" s="170" t="str">
        <f>IF($B73="","",VLOOKUP($B73,'危険物 DATA BASE'!$A$4:$Y$300,13,FALSE))</f>
        <v/>
      </c>
      <c r="J73" s="170" t="str">
        <f>IF($B73="","",VLOOKUP($B73,'危険物 DATA BASE'!$A$4:$AD$300,9,FALSE))</f>
        <v/>
      </c>
      <c r="K73" s="177" t="str">
        <f>IF($B73="","",VLOOKUP($B73,'危険物 DATA BASE'!$A$4:$AD$300,8,FALSE))</f>
        <v/>
      </c>
      <c r="L73" s="170" t="str">
        <f>IF($B73="","",VLOOKUP($B73,'危険物 DATA BASE'!$A$4:$AD$300,7,FALSE))</f>
        <v/>
      </c>
      <c r="M73" s="170" t="str">
        <f>IF($B73="","",VLOOKUP($B73,'危険物 DATA BASE'!$A$4:$AD$300,10,FALSE))</f>
        <v/>
      </c>
      <c r="N73" s="172" t="str">
        <f>IF($B73="","",VLOOKUP($B73,'危険物 DATA BASE'!$A$4:$AD$300,11,FALSE))</f>
        <v/>
      </c>
      <c r="O73" s="182"/>
      <c r="P73" s="184"/>
      <c r="Q73" s="184"/>
      <c r="R73" s="174" t="str">
        <f t="shared" si="3"/>
        <v/>
      </c>
      <c r="S73" s="175" t="str">
        <f>IF(B73="","",VLOOKUP(B73,'危険物 DATA BASE'!$A$4:$AD$300,25,FALSE))</f>
        <v/>
      </c>
      <c r="T73" s="176" t="str">
        <f>IF(B73="","",VLOOKUP(B73,'危険物 DATA BASE'!$A$4:$AD$300,26,FALSE))</f>
        <v/>
      </c>
      <c r="U73" s="176" t="str">
        <f>IF($B73="","",VLOOKUP($B73,'危険物 DATA BASE'!$A$4:$AD$300,27,FALSE))</f>
        <v/>
      </c>
      <c r="V73" s="176" t="str">
        <f>IF($B73="","",VLOOKUP($B73,'危険物 DATA BASE'!$A$4:$AD$300,28,FALSE))</f>
        <v/>
      </c>
      <c r="W73" s="177" t="str">
        <f>IF($B73="","",VLOOKUP($B73,'危険物 DATA BASE'!$A$4:$AD$300,29,FALSE))</f>
        <v/>
      </c>
      <c r="Y73" s="178"/>
    </row>
    <row r="74" spans="1:25" ht="30" customHeight="1" thickBot="1">
      <c r="A74" s="179">
        <f t="shared" si="4"/>
        <v>44</v>
      </c>
      <c r="B74" s="216"/>
      <c r="C74" s="165" t="str">
        <f>IF(B74="","",VLOOKUP(B74,'危険物 DATA BASE'!$A$4:$AB$300,2,FALSE))</f>
        <v/>
      </c>
      <c r="D74" s="166" t="str">
        <f>IF($B74="","",VLOOKUP($B74,'危険物 DATA BASE'!$A$4:$AD$300,4,FALSE))</f>
        <v/>
      </c>
      <c r="E74" s="217"/>
      <c r="F74" s="218"/>
      <c r="G74" s="218"/>
      <c r="H74" s="219"/>
      <c r="I74" s="170" t="str">
        <f>IF($B74="","",VLOOKUP($B74,'危険物 DATA BASE'!$A$4:$Y$300,13,FALSE))</f>
        <v/>
      </c>
      <c r="J74" s="170" t="str">
        <f>IF($B74="","",VLOOKUP($B74,'危険物 DATA BASE'!$A$4:$AD$300,9,FALSE))</f>
        <v/>
      </c>
      <c r="K74" s="177" t="str">
        <f>IF($B74="","",VLOOKUP($B74,'危険物 DATA BASE'!$A$4:$AD$300,8,FALSE))</f>
        <v/>
      </c>
      <c r="L74" s="170" t="str">
        <f>IF($B74="","",VLOOKUP($B74,'危険物 DATA BASE'!$A$4:$AD$300,7,FALSE))</f>
        <v/>
      </c>
      <c r="M74" s="170" t="str">
        <f>IF($B74="","",VLOOKUP($B74,'危険物 DATA BASE'!$A$4:$AD$300,10,FALSE))</f>
        <v/>
      </c>
      <c r="N74" s="172" t="str">
        <f>IF($B74="","",VLOOKUP($B74,'危険物 DATA BASE'!$A$4:$AD$300,11,FALSE))</f>
        <v/>
      </c>
      <c r="O74" s="182"/>
      <c r="P74" s="184"/>
      <c r="Q74" s="184"/>
      <c r="R74" s="174" t="str">
        <f t="shared" si="3"/>
        <v/>
      </c>
      <c r="S74" s="175" t="str">
        <f>IF(B74="","",VLOOKUP(B74,'危険物 DATA BASE'!$A$4:$AD$300,25,FALSE))</f>
        <v/>
      </c>
      <c r="T74" s="176" t="str">
        <f>IF(B74="","",VLOOKUP(B74,'危険物 DATA BASE'!$A$4:$AD$300,26,FALSE))</f>
        <v/>
      </c>
      <c r="U74" s="176" t="str">
        <f>IF($B74="","",VLOOKUP($B74,'危険物 DATA BASE'!$A$4:$AD$300,27,FALSE))</f>
        <v/>
      </c>
      <c r="V74" s="176" t="str">
        <f>IF($B74="","",VLOOKUP($B74,'危険物 DATA BASE'!$A$4:$AD$300,28,FALSE))</f>
        <v/>
      </c>
      <c r="W74" s="177" t="str">
        <f>IF($B74="","",VLOOKUP($B74,'危険物 DATA BASE'!$A$4:$AD$300,29,FALSE))</f>
        <v/>
      </c>
      <c r="Y74" s="178"/>
    </row>
    <row r="75" spans="1:25" ht="30" customHeight="1" thickBot="1">
      <c r="A75" s="179">
        <f t="shared" si="4"/>
        <v>45</v>
      </c>
      <c r="B75" s="216"/>
      <c r="C75" s="165" t="str">
        <f>IF(B75="","",VLOOKUP(B75,'危険物 DATA BASE'!$A$4:$AB$300,2,FALSE))</f>
        <v/>
      </c>
      <c r="D75" s="166" t="str">
        <f>IF($B75="","",VLOOKUP($B75,'危険物 DATA BASE'!$A$4:$AD$300,4,FALSE))</f>
        <v/>
      </c>
      <c r="E75" s="217"/>
      <c r="F75" s="218"/>
      <c r="G75" s="218"/>
      <c r="H75" s="219"/>
      <c r="I75" s="170" t="str">
        <f>IF($B75="","",VLOOKUP($B75,'危険物 DATA BASE'!$A$4:$Y$300,13,FALSE))</f>
        <v/>
      </c>
      <c r="J75" s="170" t="str">
        <f>IF($B75="","",VLOOKUP($B75,'危険物 DATA BASE'!$A$4:$AD$300,9,FALSE))</f>
        <v/>
      </c>
      <c r="K75" s="177" t="str">
        <f>IF($B75="","",VLOOKUP($B75,'危険物 DATA BASE'!$A$4:$AD$300,8,FALSE))</f>
        <v/>
      </c>
      <c r="L75" s="170" t="str">
        <f>IF($B75="","",VLOOKUP($B75,'危険物 DATA BASE'!$A$4:$AD$300,7,FALSE))</f>
        <v/>
      </c>
      <c r="M75" s="170" t="str">
        <f>IF($B75="","",VLOOKUP($B75,'危険物 DATA BASE'!$A$4:$AD$300,10,FALSE))</f>
        <v/>
      </c>
      <c r="N75" s="172" t="str">
        <f>IF($B75="","",VLOOKUP($B75,'危険物 DATA BASE'!$A$4:$AD$300,11,FALSE))</f>
        <v/>
      </c>
      <c r="O75" s="182"/>
      <c r="P75" s="184"/>
      <c r="Q75" s="184"/>
      <c r="R75" s="174" t="str">
        <f t="shared" si="3"/>
        <v/>
      </c>
      <c r="S75" s="175" t="str">
        <f>IF(B75="","",VLOOKUP(B75,'危険物 DATA BASE'!$A$4:$AD$300,25,FALSE))</f>
        <v/>
      </c>
      <c r="T75" s="176" t="str">
        <f>IF(B75="","",VLOOKUP(B75,'危険物 DATA BASE'!$A$4:$AD$300,26,FALSE))</f>
        <v/>
      </c>
      <c r="U75" s="176" t="str">
        <f>IF($B75="","",VLOOKUP($B75,'危険物 DATA BASE'!$A$4:$AD$300,27,FALSE))</f>
        <v/>
      </c>
      <c r="V75" s="176" t="str">
        <f>IF($B75="","",VLOOKUP($B75,'危険物 DATA BASE'!$A$4:$AD$300,28,FALSE))</f>
        <v/>
      </c>
      <c r="W75" s="177" t="str">
        <f>IF($B75="","",VLOOKUP($B75,'危険物 DATA BASE'!$A$4:$AD$300,29,FALSE))</f>
        <v/>
      </c>
      <c r="Y75" s="178"/>
    </row>
    <row r="76" spans="1:25">
      <c r="D76" s="220"/>
    </row>
    <row r="77" spans="1:25">
      <c r="D77" s="220"/>
    </row>
    <row r="78" spans="1:25">
      <c r="D78" s="220"/>
    </row>
    <row r="79" spans="1:25">
      <c r="D79" s="220"/>
    </row>
    <row r="80" spans="1:25">
      <c r="D80" s="220"/>
    </row>
    <row r="81" spans="4:4">
      <c r="D81" s="220"/>
    </row>
    <row r="82" spans="4:4">
      <c r="D82" s="220"/>
    </row>
    <row r="83" spans="4:4">
      <c r="D83" s="220"/>
    </row>
    <row r="84" spans="4:4">
      <c r="D84" s="220"/>
    </row>
    <row r="85" spans="4:4">
      <c r="D85" s="220"/>
    </row>
  </sheetData>
  <mergeCells count="8">
    <mergeCell ref="D15:J15"/>
    <mergeCell ref="D16:J16"/>
    <mergeCell ref="D17:J17"/>
    <mergeCell ref="D18:J18"/>
    <mergeCell ref="P15:R15"/>
    <mergeCell ref="P16:R16"/>
    <mergeCell ref="P17:R17"/>
    <mergeCell ref="P18:R18"/>
  </mergeCells>
  <phoneticPr fontId="16"/>
  <printOptions horizontalCentered="1" verticalCentered="1" gridLinesSet="0"/>
  <pageMargins left="0.43307086614173229" right="0.43307086614173229" top="0.39370078740157483" bottom="0.19685039370078741" header="0.19685039370078741" footer="0.11811023622047245"/>
  <pageSetup paperSize="9" scale="50" fitToHeight="2" orientation="landscape" cellComments="asDisplayed" horizontalDpi="4294967292" verticalDpi="4294967292" r:id="rId1"/>
  <headerFooter alignWithMargins="0"/>
  <rowBreaks count="1" manualBreakCount="1">
    <brk id="45" max="6553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9"/>
  <sheetViews>
    <sheetView showGridLines="0" workbookViewId="0">
      <selection activeCell="C3" sqref="C3"/>
    </sheetView>
  </sheetViews>
  <sheetFormatPr defaultColWidth="11" defaultRowHeight="14.25"/>
  <cols>
    <col min="1" max="1" width="2.125" customWidth="1"/>
    <col min="2" max="2" width="14.125" customWidth="1"/>
    <col min="3" max="3" width="18.375" customWidth="1"/>
    <col min="4" max="4" width="13.5" customWidth="1"/>
    <col min="5" max="5" width="14.5" customWidth="1"/>
    <col min="6" max="6" width="12.5" customWidth="1"/>
    <col min="7" max="7" width="11.25" customWidth="1"/>
    <col min="8" max="8" width="1.375" customWidth="1"/>
    <col min="9" max="9" width="10.25" customWidth="1"/>
  </cols>
  <sheetData>
    <row r="1" spans="2:10" ht="15" thickBot="1"/>
    <row r="2" spans="2:10" ht="6" customHeight="1">
      <c r="B2" s="21"/>
      <c r="C2" s="22"/>
      <c r="D2" s="22"/>
      <c r="E2" s="22"/>
      <c r="F2" s="22"/>
      <c r="G2" s="22"/>
      <c r="H2" s="23"/>
      <c r="I2" s="73"/>
    </row>
    <row r="3" spans="2:10">
      <c r="B3" s="24" t="s">
        <v>1602</v>
      </c>
      <c r="C3" s="29">
        <v>184</v>
      </c>
      <c r="D3" s="19"/>
      <c r="E3" s="18"/>
      <c r="F3" s="18"/>
      <c r="G3" s="19"/>
      <c r="H3" s="25"/>
      <c r="I3" s="73"/>
    </row>
    <row r="4" spans="2:10" ht="5.0999999999999996" customHeight="1">
      <c r="B4" s="24"/>
      <c r="C4" s="17"/>
      <c r="D4" s="17"/>
      <c r="E4" s="18"/>
      <c r="F4" s="18"/>
      <c r="G4" s="19"/>
      <c r="H4" s="25"/>
      <c r="I4" s="73"/>
    </row>
    <row r="5" spans="2:10" ht="24.95" customHeight="1">
      <c r="B5" s="26" t="s">
        <v>323</v>
      </c>
      <c r="C5" s="28" t="str">
        <f>IF($C$3="","",VLOOKUP($C$3,'危険物 DATA BASE'!$A$4:$W$300,2,FALSE))</f>
        <v>パラホルムアルデヒド</v>
      </c>
      <c r="D5" s="28"/>
      <c r="E5" s="19"/>
      <c r="F5" s="30"/>
      <c r="G5" s="28"/>
      <c r="H5" s="25"/>
      <c r="I5" s="73"/>
    </row>
    <row r="6" spans="2:10" ht="24.95" customHeight="1">
      <c r="B6" s="26" t="s">
        <v>1578</v>
      </c>
      <c r="C6" s="28" t="str">
        <f>IF($C$3="","",VLOOKUP($C$3,'危険物 DATA BASE'!$A$4:$W$300,3,FALSE))</f>
        <v>パラホルム</v>
      </c>
      <c r="D6" s="28"/>
      <c r="E6" s="32"/>
      <c r="F6" s="30"/>
      <c r="G6" s="28"/>
      <c r="H6" s="25"/>
      <c r="I6" s="73"/>
    </row>
    <row r="7" spans="2:10" ht="24.95" customHeight="1">
      <c r="B7" s="26" t="s">
        <v>1579</v>
      </c>
      <c r="C7" s="28" t="str">
        <f>IF($C$3="","",VLOOKUP($C$3,'危険物 DATA BASE'!$A$4:$W$300,4,FALSE))</f>
        <v>Paraformaldehyde</v>
      </c>
      <c r="D7" s="28"/>
      <c r="E7" s="19"/>
      <c r="F7" s="30"/>
      <c r="G7" s="28"/>
      <c r="H7" s="25"/>
      <c r="I7" s="73"/>
      <c r="J7" s="8"/>
    </row>
    <row r="8" spans="2:10" ht="24.95" customHeight="1" thickBot="1">
      <c r="B8" s="26" t="s">
        <v>1580</v>
      </c>
      <c r="C8" s="28" t="str">
        <f>IF($C$3="","",VLOOKUP($C$3,'危険物 DATA BASE'!$A$4:$W$300,5,FALSE))</f>
        <v>Paraform/formagene / Polyoxymethylene</v>
      </c>
      <c r="D8" s="28"/>
      <c r="E8" s="19"/>
      <c r="F8" s="30"/>
      <c r="G8" s="28"/>
      <c r="H8" s="25"/>
      <c r="I8" s="73"/>
    </row>
    <row r="9" spans="2:10" ht="24.95" customHeight="1">
      <c r="B9" s="31" t="s">
        <v>416</v>
      </c>
      <c r="C9" s="28">
        <f>IF($C$3="","",VLOOKUP($C$3,'危険物 DATA BASE'!$A$4:$W$300,21,FALSE))</f>
        <v>0</v>
      </c>
      <c r="D9" s="28"/>
      <c r="E9" s="19"/>
      <c r="F9" s="79" t="s">
        <v>1013</v>
      </c>
      <c r="G9" s="80"/>
      <c r="H9" s="25"/>
      <c r="I9" s="73"/>
    </row>
    <row r="10" spans="2:10" ht="24.95" customHeight="1">
      <c r="B10" s="31" t="s">
        <v>474</v>
      </c>
      <c r="C10" s="28" t="str">
        <f>IF($C$3="","",VLOOKUP($C$3,'危険物 DATA BASE'!$A$4:$W$300,22,FALSE))</f>
        <v>水溶性。アルコール、エーテル不溶。</v>
      </c>
      <c r="D10" s="28"/>
      <c r="E10" s="19"/>
      <c r="F10" s="81" t="s">
        <v>1497</v>
      </c>
      <c r="G10" s="83" t="str">
        <f>VLOOKUP($C$3,'危険物 DATA BASE'!$A$4:$AE$300,12,FALSE)</f>
        <v>-</v>
      </c>
      <c r="H10" s="25"/>
      <c r="I10" s="73"/>
    </row>
    <row r="11" spans="2:10" ht="24.95" customHeight="1" thickBot="1">
      <c r="B11" s="31" t="s">
        <v>475</v>
      </c>
      <c r="C11" s="28" t="str">
        <f>IF($C$3="","",VLOOKUP($C$3,'危険物 DATA BASE'!$A$4:$W$300,23,FALSE))</f>
        <v>(CH2O)n / HO(CH2O)nH</v>
      </c>
      <c r="D11" s="28"/>
      <c r="E11" s="19"/>
      <c r="F11" s="82" t="s">
        <v>1498</v>
      </c>
      <c r="G11" s="84" t="str">
        <f>VLOOKUP($C$3,'危険物 DATA BASE'!$A$4:$AE$300,13,FALSE)</f>
        <v>-</v>
      </c>
      <c r="H11" s="25"/>
      <c r="I11" s="73"/>
    </row>
    <row r="12" spans="2:10" ht="24.95" customHeight="1" thickBot="1">
      <c r="B12" s="31" t="s">
        <v>443</v>
      </c>
      <c r="C12" s="28" t="str">
        <f>IF($C$3="","",VLOOKUP($C$3,'危険物 DATA BASE'!$A$4:$W$300,19,FALSE))</f>
        <v>70℃</v>
      </c>
      <c r="D12" s="30" t="s">
        <v>1581</v>
      </c>
      <c r="E12" s="28" t="str">
        <f>IF($C$3="","",VLOOKUP($C$3,'危険物 DATA BASE'!$A$4:$W$300,6,FALSE))</f>
        <v>-</v>
      </c>
      <c r="F12" s="30"/>
      <c r="G12" s="30"/>
      <c r="H12" s="25"/>
      <c r="I12" s="73"/>
    </row>
    <row r="13" spans="2:10" ht="24.95" customHeight="1">
      <c r="B13" s="31" t="s">
        <v>415</v>
      </c>
      <c r="C13" s="28" t="str">
        <f>IF($C$3="","",VLOOKUP($C$3,'危険物 DATA BASE'!$A$4:$W$300,20,FALSE))</f>
        <v>7.0〜73vol%</v>
      </c>
      <c r="D13" s="30" t="s">
        <v>1499</v>
      </c>
      <c r="E13" s="28" t="str">
        <f>IF($C$3="","",VLOOKUP($C$3,'危険物 DATA BASE'!$A$4:$W$300,15,FALSE))</f>
        <v>-</v>
      </c>
      <c r="F13" s="47" t="s">
        <v>1149</v>
      </c>
      <c r="G13" s="48"/>
      <c r="H13" s="25"/>
      <c r="I13" s="73"/>
    </row>
    <row r="14" spans="2:10" ht="24.95" customHeight="1">
      <c r="B14" s="31" t="s">
        <v>1652</v>
      </c>
      <c r="C14" s="28" t="str">
        <f>IF($C$3="","",VLOOKUP($C$3,'危険物 DATA BASE'!$A$4:$W$300,9,FALSE))</f>
        <v>30525-89-4</v>
      </c>
      <c r="D14" s="30" t="s">
        <v>8</v>
      </c>
      <c r="E14" s="28" t="str">
        <f>IF($C$3="","",VLOOKUP($C$3,'危険物 DATA BASE'!$A$4:$W$300,7,FALSE))</f>
        <v>-</v>
      </c>
      <c r="F14" s="49" t="s">
        <v>1150</v>
      </c>
      <c r="G14" s="50" t="str">
        <f>IF($C$3="","",VLOOKUP(C3,'危険物 DATA BASE'!$A$4:$AE$300,25,FALSE))</f>
        <v>○</v>
      </c>
      <c r="H14" s="25"/>
      <c r="I14" s="73"/>
    </row>
    <row r="15" spans="2:10" ht="24.95" customHeight="1">
      <c r="B15" s="31" t="s">
        <v>1795</v>
      </c>
      <c r="C15" s="28">
        <f>IF($C$3="","",VLOOKUP($C$3,'危険物 DATA BASE'!$A$4:$W$300,10,FALSE))</f>
        <v>4.0999999999999996</v>
      </c>
      <c r="D15" s="30" t="s">
        <v>1369</v>
      </c>
      <c r="E15" s="28" t="str">
        <f>IF($C$3="","",VLOOKUP($C$3,'危険物 DATA BASE'!$A$4:$W$300,8,FALSE))</f>
        <v>劇</v>
      </c>
      <c r="F15" s="51" t="s">
        <v>1151</v>
      </c>
      <c r="G15" s="56" t="str">
        <f>IF(C3="","",VLOOKUP(C3,'危険物 DATA BASE'!A4:AE300,26,FALSE))</f>
        <v>-</v>
      </c>
      <c r="H15" s="25"/>
      <c r="I15" s="73"/>
    </row>
    <row r="16" spans="2:10" ht="24.95" customHeight="1">
      <c r="B16" s="31" t="s">
        <v>1796</v>
      </c>
      <c r="C16" s="28">
        <f>IF($C$3="","",VLOOKUP($C$3,'危険物 DATA BASE'!$A$4:$W$300,11,FALSE))</f>
        <v>2213</v>
      </c>
      <c r="D16" s="30" t="s">
        <v>131</v>
      </c>
      <c r="E16" s="28" t="str">
        <f>VLOOKUP(C3,'危険物 DATA BASE'!$A$4:$AE$300,17,FALSE)</f>
        <v>-</v>
      </c>
      <c r="F16" s="52" t="s">
        <v>81</v>
      </c>
      <c r="G16" s="50" t="str">
        <f>IF(C3="","",VLOOKUP(C3,'危険物 DATA BASE'!A4:AE300,27,FALSE))</f>
        <v>-</v>
      </c>
      <c r="H16" s="25"/>
      <c r="I16" s="73"/>
    </row>
    <row r="17" spans="2:9" ht="24.95" customHeight="1">
      <c r="B17" s="31" t="s">
        <v>1500</v>
      </c>
      <c r="C17" s="28" t="str">
        <f>IF($C$3="","",VLOOKUP($C$3,'危険物 DATA BASE'!$A$4:$W$300,16,FALSE))</f>
        <v>0767</v>
      </c>
      <c r="D17" s="30" t="s">
        <v>442</v>
      </c>
      <c r="E17" s="28">
        <f>IF($C$3="","",VLOOKUP($C$3,'危険物 DATA BASE'!$A$4:$W$300,18,FALSE))</f>
        <v>1.46</v>
      </c>
      <c r="F17" s="53" t="s">
        <v>82</v>
      </c>
      <c r="G17" s="50" t="str">
        <f>IF(C3="","",VLOOKUP(C3,'危険物 DATA BASE'!A4:AE300,28))</f>
        <v>○</v>
      </c>
      <c r="H17" s="25"/>
      <c r="I17" s="73"/>
    </row>
    <row r="18" spans="2:9" ht="24.95" customHeight="1" thickBot="1">
      <c r="B18" s="27"/>
      <c r="C18" s="20"/>
      <c r="D18" s="20"/>
      <c r="E18" s="19"/>
      <c r="F18" s="54" t="s">
        <v>83</v>
      </c>
      <c r="G18" s="55" t="str">
        <f>IF(C3="","",VLOOKUP(C3,'危険物 DATA BASE'!A4:AE300,29,FALSE))</f>
        <v>要調査</v>
      </c>
      <c r="H18" s="25"/>
      <c r="I18" s="73"/>
    </row>
    <row r="19" spans="2:9" ht="8.1" customHeight="1" thickBot="1">
      <c r="B19" s="74"/>
      <c r="C19" s="75"/>
      <c r="D19" s="75"/>
      <c r="E19" s="76"/>
      <c r="F19" s="77"/>
      <c r="G19" s="75"/>
      <c r="H19" s="78"/>
      <c r="I19" s="73"/>
    </row>
  </sheetData>
  <sheetProtection sheet="1" objects="1" scenarios="1"/>
  <phoneticPr fontId="16"/>
  <pageMargins left="0.78740157480496864" right="0.78740157480314965" top="0.98425196850393704" bottom="0.98425196850393704" header="0.51181102362204722" footer="0.51181102362204722"/>
  <pageSetup paperSize="0" orientation="landscape" cellComments="asDisplayed" horizontalDpi="4294967292" verticalDpi="4294967292"/>
  <headerFooter alignWithMargins="0"/>
  <legacyDrawing r:id="rId1"/>
  <oleObjects>
    <oleObject progId="MS_ClipArt_Gallery" shapeId="2052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危険物 DATA BASE</vt:lpstr>
      <vt:lpstr>危険物一覧表（提出書類）</vt:lpstr>
      <vt:lpstr>化学物質個別データ検索</vt:lpstr>
      <vt:lpstr>化学物質個別データ検索!Print_Area</vt:lpstr>
      <vt:lpstr>'危険物 DATA BASE'!Print_Area</vt:lpstr>
      <vt:lpstr>'危険物一覧表（提出書類）'!Print_Area</vt:lpstr>
      <vt:lpstr>'危険物 DATA BASE'!Print_Titles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KKashiwase</dc:creator>
  <cp:lastModifiedBy>akirasou</cp:lastModifiedBy>
  <cp:lastPrinted>2005-02-21T07:14:38Z</cp:lastPrinted>
  <dcterms:created xsi:type="dcterms:W3CDTF">2000-04-20T07:35:14Z</dcterms:created>
  <dcterms:modified xsi:type="dcterms:W3CDTF">2016-08-18T07:46:04Z</dcterms:modified>
</cp:coreProperties>
</file>